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landisk-99292d\disk1\kotairen\事務局員\⑥県高体連：要覧・名簿\要覧（Ｒ８）\様式一覧\"/>
    </mc:Choice>
  </mc:AlternateContent>
  <xr:revisionPtr revIDLastSave="0" documentId="13_ncr:1_{EF1C1A9A-CB58-4C0E-9EA0-A1475397877A}" xr6:coauthVersionLast="47" xr6:coauthVersionMax="47" xr10:uidLastSave="{00000000-0000-0000-0000-000000000000}"/>
  <workbookProtection workbookAlgorithmName="SHA-512" workbookHashValue="EhcI8u43rqrn+dm+1OiVWgTVD5tSNFnhwTJPh0t1s1BbFzJpNKSdAfN2oFrWCqPzPSfEkziZNqjQ/LKxVEw8Cg==" workbookSaltValue="K3t4cbJS4PrcfYFmWHsMQw==" workbookSpinCount="100000" lockStructure="1"/>
  <bookViews>
    <workbookView xWindow="2676" yWindow="0" windowWidth="20364" windowHeight="12192" tabRatio="860" firstSheet="1" activeTab="1" xr2:uid="{00000000-000D-0000-FFFF-FFFF00000000}"/>
  </bookViews>
  <sheets>
    <sheet name="まず第一に！" sheetId="12" r:id="rId1"/>
    <sheet name="記入上の留意点(必読)" sheetId="6" r:id="rId2"/>
    <sheet name="鑑(様式10)" sheetId="1" r:id="rId3"/>
    <sheet name="事業報告(様式11)" sheetId="2" r:id="rId4"/>
    <sheet name="結果別紙(様式11-1)" sheetId="5" r:id="rId5"/>
    <sheet name="収支(様式12)" sheetId="3" r:id="rId6"/>
    <sheet name="収支(様式12 (日帰用))" sheetId="7" r:id="rId7"/>
    <sheet name="収支(様式12 (ﾙｰﾌﾟ日帰用))" sheetId="11" r:id="rId8"/>
  </sheets>
  <definedNames>
    <definedName name="_xlnm.Print_Area" localSheetId="2">'鑑(様式10)'!$A$1:$AB$29</definedName>
    <definedName name="_xlnm.Print_Area" localSheetId="4">'結果別紙(様式11-1)'!$A$1:$AE$52</definedName>
    <definedName name="_xlnm.Print_Area" localSheetId="3">'事業報告(様式11)'!$A$1:$AE$42</definedName>
    <definedName name="_xlnm.Print_Area" localSheetId="7">'収支(様式12 (ﾙｰﾌﾟ日帰用))'!$A$1:$AP$49</definedName>
    <definedName name="_xlnm.Print_Area" localSheetId="6">'収支(様式12 (日帰用))'!$A$1:$AJ$46</definedName>
    <definedName name="_xlnm.Print_Area" localSheetId="5">'収支(様式12)'!$A$1:$AI$49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E2" i="7" s="1"/>
  <c r="J4" i="1"/>
  <c r="F103" i="1"/>
  <c r="I29" i="1"/>
  <c r="F22" i="3"/>
  <c r="F21" i="3"/>
  <c r="F20" i="3"/>
  <c r="F19" i="3"/>
  <c r="F18" i="3"/>
  <c r="M27" i="3"/>
  <c r="N28" i="3" s="1"/>
  <c r="AK22" i="3"/>
  <c r="AQ22" i="3" s="1"/>
  <c r="AG22" i="3" s="1"/>
  <c r="AK21" i="3"/>
  <c r="AQ21" i="3" s="1"/>
  <c r="AG21" i="3" s="1"/>
  <c r="AK20" i="3"/>
  <c r="AQ20" i="3" s="1"/>
  <c r="AG20" i="3" s="1"/>
  <c r="AK19" i="3"/>
  <c r="AK18" i="3"/>
  <c r="AQ18" i="3" s="1"/>
  <c r="AG18" i="3" s="1"/>
  <c r="AK7" i="1"/>
  <c r="AD8" i="1" s="1"/>
  <c r="AE32" i="11"/>
  <c r="G35" i="11" s="1"/>
  <c r="G10" i="11" s="1"/>
  <c r="G14" i="11" s="1"/>
  <c r="AR27" i="11"/>
  <c r="L27" i="11"/>
  <c r="AG27" i="11" s="1"/>
  <c r="M26" i="11"/>
  <c r="M25" i="11"/>
  <c r="M24" i="11"/>
  <c r="M23" i="11"/>
  <c r="M22" i="11"/>
  <c r="M21" i="11"/>
  <c r="M20" i="11"/>
  <c r="M19" i="11"/>
  <c r="AA7" i="11"/>
  <c r="AA6" i="11"/>
  <c r="E1" i="11"/>
  <c r="AF24" i="7"/>
  <c r="AN24" i="7"/>
  <c r="L24" i="7"/>
  <c r="W7" i="7"/>
  <c r="W6" i="7"/>
  <c r="E1" i="7"/>
  <c r="V5" i="2"/>
  <c r="X5" i="3" s="1"/>
  <c r="G9" i="2"/>
  <c r="V4" i="2"/>
  <c r="W4" i="7" s="1"/>
  <c r="X7" i="3"/>
  <c r="X6" i="3"/>
  <c r="V7" i="5"/>
  <c r="V6" i="5"/>
  <c r="F12" i="1"/>
  <c r="B2" i="11" s="1"/>
  <c r="U29" i="2"/>
  <c r="K29" i="2"/>
  <c r="A29" i="2"/>
  <c r="G27" i="3"/>
  <c r="E1" i="3"/>
  <c r="U24" i="3" s="1"/>
  <c r="E1" i="5"/>
  <c r="E1" i="2"/>
  <c r="O23" i="1"/>
  <c r="O25" i="1" s="1"/>
  <c r="S28" i="3"/>
  <c r="N28" i="11"/>
  <c r="AJ28" i="11"/>
  <c r="AD28" i="11"/>
  <c r="AG28" i="11"/>
  <c r="R28" i="11"/>
  <c r="AD29" i="11"/>
  <c r="N29" i="11"/>
  <c r="AG29" i="11"/>
  <c r="AJ29" i="11"/>
  <c r="R29" i="11"/>
  <c r="AD30" i="11"/>
  <c r="AJ30" i="11"/>
  <c r="R30" i="11"/>
  <c r="AG30" i="11"/>
  <c r="N30" i="11"/>
  <c r="AG31" i="11"/>
  <c r="N31" i="11"/>
  <c r="AD31" i="11"/>
  <c r="R31" i="11"/>
  <c r="AJ31" i="11"/>
  <c r="W25" i="3"/>
  <c r="Q25" i="3"/>
  <c r="U25" i="3"/>
  <c r="W23" i="3"/>
  <c r="AD10" i="1" l="1"/>
  <c r="L12" i="1" s="1"/>
  <c r="G2" i="3" s="1"/>
  <c r="AD25" i="3"/>
  <c r="AG23" i="3"/>
  <c r="N25" i="3"/>
  <c r="U23" i="3"/>
  <c r="B2" i="7"/>
  <c r="AD24" i="3"/>
  <c r="W24" i="3"/>
  <c r="C2" i="2"/>
  <c r="B2" i="5" s="1"/>
  <c r="AA5" i="11"/>
  <c r="AF29" i="2"/>
  <c r="W26" i="3" s="1"/>
  <c r="G25" i="11"/>
  <c r="G33" i="11" s="1"/>
  <c r="B4" i="11" s="1"/>
  <c r="AA4" i="11"/>
  <c r="AD23" i="3"/>
  <c r="E2" i="11"/>
  <c r="N24" i="3"/>
  <c r="Q24" i="3"/>
  <c r="B2" i="3"/>
  <c r="G2" i="2"/>
  <c r="F2" i="5" s="1"/>
  <c r="N23" i="3"/>
  <c r="M23" i="3"/>
  <c r="E2" i="2"/>
  <c r="D2" i="5" s="1"/>
  <c r="G2" i="11"/>
  <c r="Q23" i="3"/>
  <c r="V5" i="5"/>
  <c r="AG25" i="3"/>
  <c r="AG24" i="3"/>
  <c r="AC6" i="2"/>
  <c r="V4" i="5"/>
  <c r="W5" i="7"/>
  <c r="E2" i="3"/>
  <c r="X4" i="3"/>
  <c r="L25" i="7"/>
  <c r="N25" i="7" s="1"/>
  <c r="AA28" i="3"/>
  <c r="AQ19" i="3"/>
  <c r="AG19" i="3" s="1"/>
  <c r="P26" i="3" s="1"/>
  <c r="G2" i="7" l="1"/>
  <c r="AA25" i="7"/>
  <c r="R25" i="7"/>
  <c r="AF25" i="7"/>
  <c r="L26" i="7"/>
  <c r="AD26" i="3"/>
  <c r="G23" i="3" s="1"/>
  <c r="G29" i="3" s="1"/>
  <c r="AH6" i="3"/>
  <c r="AC6" i="5"/>
  <c r="AM6" i="11"/>
  <c r="AI6" i="7"/>
  <c r="R26" i="7" l="1"/>
  <c r="AA26" i="7"/>
  <c r="N26" i="7"/>
  <c r="AF26" i="7"/>
  <c r="L27" i="7"/>
  <c r="AF27" i="7" s="1"/>
  <c r="G31" i="3"/>
  <c r="G10" i="3" s="1"/>
  <c r="G14" i="3" s="1"/>
  <c r="B4" i="3" s="1"/>
  <c r="AA27" i="7" l="1"/>
  <c r="N27" i="7"/>
  <c r="R27" i="7"/>
  <c r="L28" i="7"/>
  <c r="N28" i="7" l="1"/>
  <c r="AA28" i="7"/>
  <c r="AF28" i="7"/>
  <c r="AA29" i="7" s="1"/>
  <c r="G32" i="7" s="1"/>
  <c r="G10" i="7" s="1"/>
  <c r="G14" i="7" s="1"/>
  <c r="R28" i="7"/>
  <c r="G23" i="7" l="1"/>
  <c r="G30" i="7" s="1"/>
  <c r="B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T1" authorId="0" shapeId="0" xr:uid="{00000000-0006-0000-0200-000001000000}">
      <text>
        <r>
          <rPr>
            <sz val="12"/>
            <color indexed="81"/>
            <rFont val="ＭＳ Ｐゴシック"/>
            <family val="3"/>
            <charset val="128"/>
          </rPr>
          <t>各校で発番をとっていただき、その日付を記入してください！
発番の取り方は各校の管理職の方にお尋ねください！</t>
        </r>
        <r>
          <rPr>
            <sz val="9"/>
            <color indexed="81"/>
            <rFont val="ＭＳ Ｐゴシック"/>
            <family val="3"/>
            <charset val="128"/>
          </rPr>
          <t xml:space="preserve">
</t>
        </r>
      </text>
    </comment>
    <comment ref="AD7" authorId="0" shapeId="0" xr:uid="{00000000-0006-0000-0200-000002000000}">
      <text>
        <r>
          <rPr>
            <sz val="12"/>
            <color indexed="81"/>
            <rFont val="HG丸ｺﾞｼｯｸM-PRO"/>
            <family val="3"/>
            <charset val="128"/>
          </rPr>
          <t>セル右下の</t>
        </r>
        <r>
          <rPr>
            <sz val="12"/>
            <color indexed="81"/>
            <rFont val="ＭＳ 明朝"/>
            <family val="1"/>
            <charset val="128"/>
          </rPr>
          <t>[</t>
        </r>
        <r>
          <rPr>
            <sz val="12"/>
            <color indexed="23"/>
            <rFont val="HG丸ｺﾞｼｯｸM-PRO"/>
            <family val="3"/>
            <charset val="128"/>
          </rPr>
          <t>▼</t>
        </r>
        <r>
          <rPr>
            <sz val="12"/>
            <color indexed="81"/>
            <rFont val="ＭＳ 明朝"/>
            <family val="1"/>
            <charset val="128"/>
          </rPr>
          <t>]</t>
        </r>
        <r>
          <rPr>
            <sz val="12"/>
            <color indexed="81"/>
            <rFont val="HG丸ｺﾞｼｯｸM-PRO"/>
            <family val="3"/>
            <charset val="128"/>
          </rPr>
          <t>を押し</t>
        </r>
        <r>
          <rPr>
            <sz val="16"/>
            <color indexed="81"/>
            <rFont val="HG丸ｺﾞｼｯｸM-PRO"/>
            <family val="3"/>
            <charset val="128"/>
          </rPr>
          <t xml:space="preserve">
</t>
        </r>
        <r>
          <rPr>
            <b/>
            <sz val="18"/>
            <color indexed="10"/>
            <rFont val="HG丸ｺﾞｼｯｸM-PRO"/>
            <family val="3"/>
            <charset val="128"/>
          </rPr>
          <t>貴校の課程等を選んでください！</t>
        </r>
        <r>
          <rPr>
            <sz val="9"/>
            <color indexed="81"/>
            <rFont val="ＭＳ Ｐゴシック"/>
            <family val="3"/>
            <charset val="128"/>
          </rPr>
          <t xml:space="preserve">
</t>
        </r>
        <r>
          <rPr>
            <sz val="12"/>
            <color indexed="81"/>
            <rFont val="ＭＳ 明朝"/>
            <family val="1"/>
            <charset val="128"/>
          </rPr>
          <t>(全日制・定時制・通信制・特別支援学校)</t>
        </r>
        <r>
          <rPr>
            <sz val="16"/>
            <color indexed="81"/>
            <rFont val="ＭＳ 明朝"/>
            <family val="1"/>
            <charset val="128"/>
          </rPr>
          <t xml:space="preserve">
</t>
        </r>
      </text>
    </comment>
    <comment ref="G29" authorId="0" shapeId="0" xr:uid="{00000000-0006-0000-0200-000003000000}">
      <text>
        <r>
          <rPr>
            <sz val="12"/>
            <color indexed="81"/>
            <rFont val="ＭＳ Ｐゴシック"/>
            <family val="3"/>
            <charset val="128"/>
          </rPr>
          <t>宿泊補助あり：4
宿泊補助無し：空白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koutairen2</author>
    <author>User02</author>
  </authors>
  <commentList>
    <comment ref="V6" authorId="0" shapeId="0" xr:uid="{00000000-0006-0000-0300-000001000000}">
      <text>
        <r>
          <rPr>
            <sz val="12"/>
            <color indexed="81"/>
            <rFont val="ＭＳ Ｐゴシック"/>
            <family val="3"/>
            <charset val="128"/>
          </rPr>
          <t>セル右の「▼」をクリックしメニューから選択してください</t>
        </r>
        <r>
          <rPr>
            <sz val="9"/>
            <color indexed="81"/>
            <rFont val="ＭＳ Ｐゴシック"/>
            <family val="3"/>
            <charset val="128"/>
          </rPr>
          <t xml:space="preserve">
</t>
        </r>
      </text>
    </comment>
    <comment ref="G11" authorId="0" shapeId="0" xr:uid="{00000000-0006-0000-0300-000002000000}">
      <text>
        <r>
          <rPr>
            <sz val="9"/>
            <color indexed="81"/>
            <rFont val="ＭＳ Ｐゴシック"/>
            <family val="3"/>
            <charset val="128"/>
          </rPr>
          <t xml:space="preserve">
</t>
        </r>
      </text>
    </comment>
    <comment ref="T11" authorId="0" shapeId="0" xr:uid="{00000000-0006-0000-0300-000003000000}">
      <text>
        <r>
          <rPr>
            <sz val="9"/>
            <color indexed="81"/>
            <rFont val="ＭＳ Ｐゴシック"/>
            <family val="3"/>
            <charset val="128"/>
          </rPr>
          <t>例：「2025年7月24日(木)」としたい場合、
　2025年中なら半角数字で「7/24」とだけ入力、年が変われば「7/24」と入力ｴﾝﾀｰ後”年”のみ修正する</t>
        </r>
      </text>
    </comment>
    <comment ref="R30" authorId="1" shapeId="0" xr:uid="{B66AF0BB-B6D2-407D-ABD4-CB74A8B8DCDE}">
      <text>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M18" authorId="0" shapeId="0" xr:uid="{00000000-0006-0000-0500-000001000000}">
      <text>
        <r>
          <rPr>
            <sz val="9"/>
            <color indexed="81"/>
            <rFont val="ＭＳ Ｐゴシック"/>
            <family val="3"/>
            <charset val="128"/>
          </rPr>
          <t>JR利用の場合：ＪＲ
JR以外の交通機関：空白</t>
        </r>
      </text>
    </comment>
    <comment ref="X18" authorId="0" shapeId="0" xr:uid="{00000000-0006-0000-0500-000002000000}">
      <text>
        <r>
          <rPr>
            <sz val="10"/>
            <color indexed="81"/>
            <rFont val="ＭＳ Ｐゴシック"/>
            <family val="3"/>
            <charset val="128"/>
          </rPr>
          <t>割引無しの正規運賃を入力する。その後各種割引の適用有無を加味して一番右の欄に確定運賃を入力する。</t>
        </r>
        <r>
          <rPr>
            <sz val="9"/>
            <color indexed="81"/>
            <rFont val="ＭＳ Ｐゴシック"/>
            <family val="3"/>
            <charset val="128"/>
          </rPr>
          <t xml:space="preserve">
</t>
        </r>
      </text>
    </comment>
    <comment ref="AD18" authorId="0" shapeId="0" xr:uid="{00000000-0006-0000-0500-000003000000}">
      <text>
        <r>
          <rPr>
            <sz val="9"/>
            <color indexed="81"/>
            <rFont val="ＭＳ Ｐゴシック"/>
            <family val="3"/>
            <charset val="128"/>
          </rPr>
          <t>団券、学割、往復割引の中で
「適用可能な割引を○で囲む」
　　　　　　　　or
「適用可能な割引以外を抹消する」。</t>
        </r>
      </text>
    </comment>
    <comment ref="AG18" authorId="0" shapeId="0" xr:uid="{00000000-0006-0000-0500-000004000000}">
      <text>
        <r>
          <rPr>
            <sz val="10"/>
            <color indexed="81"/>
            <rFont val="ＭＳ Ｐゴシック"/>
            <family val="3"/>
            <charset val="128"/>
          </rPr>
          <t>利用交通機関ごとに各種割引適用後の</t>
        </r>
        <r>
          <rPr>
            <b/>
            <sz val="10"/>
            <color indexed="81"/>
            <rFont val="ＭＳ Ｐゴシック"/>
            <family val="3"/>
            <charset val="128"/>
          </rPr>
          <t>片道運賃</t>
        </r>
        <r>
          <rPr>
            <sz val="10"/>
            <color indexed="81"/>
            <rFont val="ＭＳ Ｐゴシック"/>
            <family val="3"/>
            <charset val="128"/>
          </rPr>
          <t>を入力する。割引無しの場合は</t>
        </r>
        <r>
          <rPr>
            <b/>
            <sz val="10"/>
            <color indexed="81"/>
            <rFont val="ＭＳ Ｐゴシック"/>
            <family val="3"/>
            <charset val="128"/>
          </rPr>
          <t>正規片道運賃</t>
        </r>
        <r>
          <rPr>
            <sz val="10"/>
            <color indexed="81"/>
            <rFont val="ＭＳ Ｐゴシック"/>
            <family val="3"/>
            <charset val="128"/>
          </rPr>
          <t>を入力する。</t>
        </r>
        <r>
          <rPr>
            <sz val="10"/>
            <color indexed="10"/>
            <rFont val="ＭＳ Ｐゴシック"/>
            <family val="3"/>
            <charset val="128"/>
          </rPr>
          <t xml:space="preserve">往復運賃ではありません。
</t>
        </r>
        <r>
          <rPr>
            <sz val="10"/>
            <color indexed="81"/>
            <rFont val="ＭＳ Ｐゴシック"/>
            <family val="3"/>
            <charset val="128"/>
          </rPr>
          <t xml:space="preserve">JRの場合は利用区間の左欄に[JR]と入力後下の青線の表を参考に、また私鉄の場合は各社の規程により計算する。
</t>
        </r>
      </text>
    </comment>
    <comment ref="Z26" authorId="0" shapeId="0" xr:uid="{00000000-0006-0000-0500-000005000000}">
      <text>
        <r>
          <rPr>
            <b/>
            <sz val="9"/>
            <color indexed="81"/>
            <rFont val="ＭＳ Ｐゴシック"/>
            <family val="3"/>
            <charset val="128"/>
          </rPr>
          <t>宿泊有りの場合：１
宿泊無し日帰りのみ かつ
　全日同人数参加の場合：往復日数
　</t>
        </r>
        <r>
          <rPr>
            <b/>
            <sz val="9"/>
            <color indexed="10"/>
            <rFont val="ＭＳ Ｐゴシック"/>
            <family val="3"/>
            <charset val="128"/>
          </rPr>
          <t>人数が日によって異なる場合は「日帰用」シートを使用してください。</t>
        </r>
        <r>
          <rPr>
            <sz val="9"/>
            <color indexed="81"/>
            <rFont val="ＭＳ Ｐゴシック"/>
            <family val="3"/>
            <charset val="128"/>
          </rPr>
          <t xml:space="preserve">
</t>
        </r>
      </text>
    </comment>
    <comment ref="W27" authorId="0" shapeId="0" xr:uid="{00000000-0006-0000-0500-000006000000}">
      <text>
        <r>
          <rPr>
            <b/>
            <sz val="12"/>
            <color indexed="81"/>
            <rFont val="ＭＳ Ｐゴシック"/>
            <family val="3"/>
            <charset val="128"/>
          </rPr>
          <t xml:space="preserve">補助対象となる宿泊数の総数(全員分)
</t>
        </r>
        <r>
          <rPr>
            <b/>
            <sz val="12"/>
            <color indexed="10"/>
            <rFont val="ＭＳ Ｐゴシック"/>
            <family val="3"/>
            <charset val="128"/>
          </rPr>
          <t>一人当たりの宿泊数ではありません。</t>
        </r>
        <r>
          <rPr>
            <b/>
            <sz val="12"/>
            <color indexed="81"/>
            <rFont val="ＭＳ Ｐゴシック"/>
            <family val="3"/>
            <charset val="128"/>
          </rPr>
          <t xml:space="preserve">
例）一人2泊ずつ5人なら2×5＝10で
　　総宿泊数は10泊ですので「１０」と入力</t>
        </r>
      </text>
    </comment>
    <comment ref="AF27" authorId="0" shapeId="0" xr:uid="{00000000-0006-0000-0500-000007000000}">
      <text>
        <r>
          <rPr>
            <b/>
            <sz val="12"/>
            <color indexed="81"/>
            <rFont val="ＭＳ Ｐゴシック"/>
            <family val="3"/>
            <charset val="128"/>
          </rPr>
          <t>補助対象となる宿泊費の総額（全員分）
(注)添付する領収書金額にはこの総額に加え補助対象外の金額が含まれていても良い。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V18" authorId="0" shapeId="0" xr:uid="{00000000-0006-0000-0600-000001000000}">
      <text>
        <r>
          <rPr>
            <sz val="12"/>
            <color indexed="81"/>
            <rFont val="ＭＳ Ｐゴシック"/>
            <family val="3"/>
            <charset val="128"/>
          </rPr>
          <t>割引適用の有無にかかわらず片道正規運賃単価を全交通機関とも入力</t>
        </r>
        <r>
          <rPr>
            <sz val="9"/>
            <color indexed="81"/>
            <rFont val="ＭＳ Ｐゴシック"/>
            <family val="3"/>
            <charset val="128"/>
          </rPr>
          <t xml:space="preserve">
</t>
        </r>
      </text>
    </comment>
    <comment ref="AA18" authorId="0" shapeId="0" xr:uid="{00000000-0006-0000-0600-000002000000}">
      <text>
        <r>
          <rPr>
            <sz val="12"/>
            <color indexed="81"/>
            <rFont val="ＭＳ Ｐゴシック"/>
            <family val="3"/>
            <charset val="128"/>
          </rPr>
          <t>選手数が8名以上の場合には、ＪＲ:団券利用時の金額(単価)を入力
その他私鉄等は、各社の規程による適用割引金額を入力</t>
        </r>
        <r>
          <rPr>
            <sz val="9"/>
            <color indexed="81"/>
            <rFont val="ＭＳ Ｐゴシック"/>
            <family val="3"/>
            <charset val="128"/>
          </rPr>
          <t xml:space="preserve">
</t>
        </r>
      </text>
    </comment>
    <comment ref="AF18" authorId="0" shapeId="0" xr:uid="{00000000-0006-0000-0600-000003000000}">
      <text>
        <r>
          <rPr>
            <sz val="12"/>
            <color indexed="81"/>
            <rFont val="ＭＳ Ｐゴシック"/>
            <family val="3"/>
            <charset val="128"/>
          </rPr>
          <t xml:space="preserve">JRで学割利用可能な場合には、学割金額(単価)を入力
　JR運賃は、団券も含め割引後１０円未満切り捨てです。
</t>
        </r>
      </text>
    </comment>
    <comment ref="P24" authorId="0" shapeId="0" xr:uid="{00000000-0006-0000-0600-000004000000}">
      <text>
        <r>
          <rPr>
            <sz val="12"/>
            <color indexed="81"/>
            <rFont val="ＭＳ Ｐゴシック"/>
            <family val="3"/>
            <charset val="128"/>
          </rPr>
          <t xml:space="preserve">当日の参加人数を入力
</t>
        </r>
      </text>
    </comment>
    <comment ref="V24" authorId="0" shapeId="0" xr:uid="{00000000-0006-0000-0600-000005000000}">
      <text>
        <r>
          <rPr>
            <sz val="12"/>
            <color indexed="81"/>
            <rFont val="ＭＳ Ｐゴシック"/>
            <family val="3"/>
            <charset val="128"/>
          </rPr>
          <t>一人当たりの全経路片道運賃（当日利用可能割引適用後）を入力
(例)当日の参加人数が8人以上ならJR団券利用</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X18" authorId="0" shapeId="0" xr:uid="{00000000-0006-0000-0700-000001000000}">
      <text>
        <r>
          <rPr>
            <sz val="12"/>
            <color indexed="81"/>
            <rFont val="ＭＳ Ｐゴシック"/>
            <family val="3"/>
            <charset val="128"/>
          </rPr>
          <t>割引の有無にかかわらず、片道正規運賃単価を全交通機関とも入力</t>
        </r>
        <r>
          <rPr>
            <sz val="9"/>
            <color indexed="81"/>
            <rFont val="ＭＳ Ｐゴシック"/>
            <family val="3"/>
            <charset val="128"/>
          </rPr>
          <t xml:space="preserve">
</t>
        </r>
      </text>
    </comment>
    <comment ref="AE18" authorId="0" shapeId="0" xr:uid="{00000000-0006-0000-0700-000002000000}">
      <text>
        <r>
          <rPr>
            <sz val="12"/>
            <color indexed="81"/>
            <rFont val="ＭＳ Ｐゴシック"/>
            <family val="3"/>
            <charset val="128"/>
          </rPr>
          <t>選手数が8名以上の場合には、ＪＲ:団券利用時の金額(単価)を入力、
その他私鉄等は、各社の規程による適用割引金額を入力</t>
        </r>
        <r>
          <rPr>
            <sz val="9"/>
            <color indexed="81"/>
            <rFont val="ＭＳ Ｐゴシック"/>
            <family val="3"/>
            <charset val="128"/>
          </rPr>
          <t xml:space="preserve">
</t>
        </r>
      </text>
    </comment>
    <comment ref="AK18" authorId="0" shapeId="0" xr:uid="{00000000-0006-0000-0700-000003000000}">
      <text>
        <r>
          <rPr>
            <sz val="12"/>
            <color indexed="81"/>
            <rFont val="ＭＳ Ｐゴシック"/>
            <family val="3"/>
            <charset val="128"/>
          </rPr>
          <t xml:space="preserve">JRで学割利用可能な場合には、学割金額(単価)を入力
</t>
        </r>
      </text>
    </comment>
    <comment ref="P27" authorId="0" shapeId="0" xr:uid="{00000000-0006-0000-0700-000004000000}">
      <text>
        <r>
          <rPr>
            <sz val="12"/>
            <color indexed="81"/>
            <rFont val="ＭＳ Ｐゴシック"/>
            <family val="3"/>
            <charset val="128"/>
          </rPr>
          <t xml:space="preserve">当日の参加人数を入力
</t>
        </r>
      </text>
    </comment>
    <comment ref="AC27" authorId="0" shapeId="0" xr:uid="{00000000-0006-0000-0700-000005000000}">
      <text>
        <r>
          <rPr>
            <sz val="12"/>
            <color indexed="81"/>
            <rFont val="ＭＳ Ｐゴシック"/>
            <family val="3"/>
            <charset val="128"/>
          </rPr>
          <t>当日の利用経路を上記(@片道経路)左端欄の「経路番号」で記入してください。
（例）学校最寄駅：A駅、開会式会場最寄駅：C駅、試合会場最寄駅：D駅
　　　上記の表(@片道経路)が　 A駅～B駅α円①
　　　　　　　　　　　　　　　　　　　　B駅～C駅β円②
　　　　　　　　　　　　　　　　　　　　C駅～D駅γ円③
　　　　　　　　　　　　　　　　　　　　D駅～B駅δ円④　　（αβγδは割引き後の金額）　の場合で
　　実際の利用経路が　A駅→B駅→C駅(開会式)→D駅(試合)→B駅→A駅　なら
　　　　　　　　　　　　　　　　　　①　　②　　　　　　　　③　　　　　　④　　　①　　なので
　　　「①②③④①」と記入してください。
　　なおこの場合、右欄の「当日全交通経費」は(α＋β＋γ＋δ＋α)×(選手数)の値を入力してください。
　　　　</t>
        </r>
      </text>
    </comment>
    <comment ref="AM27" authorId="0" shapeId="0" xr:uid="{00000000-0006-0000-0700-000006000000}">
      <text>
        <r>
          <rPr>
            <sz val="12"/>
            <color indexed="81"/>
            <rFont val="ＭＳ Ｐゴシック"/>
            <family val="3"/>
            <charset val="128"/>
          </rPr>
          <t xml:space="preserve">当日の出発時の「学校最寄駅」から、帰校時の「学校最寄駅」までの利用交通機関経費の合計を記入する。（すべて適用可能な各種割引利用後の金額の合計。）
</t>
        </r>
      </text>
    </comment>
  </commentList>
</comments>
</file>

<file path=xl/sharedStrings.xml><?xml version="1.0" encoding="utf-8"?>
<sst xmlns="http://schemas.openxmlformats.org/spreadsheetml/2006/main" count="771" uniqueCount="538">
  <si>
    <t>月</t>
    <rPh sb="0" eb="1">
      <t>ツキ</t>
    </rPh>
    <phoneticPr fontId="19"/>
  </si>
  <si>
    <t>様</t>
    <rPh sb="0" eb="1">
      <t>サマ</t>
    </rPh>
    <phoneticPr fontId="19"/>
  </si>
  <si>
    <t>学校名</t>
    <rPh sb="0" eb="3">
      <t>ガッコウメイ</t>
    </rPh>
    <phoneticPr fontId="19"/>
  </si>
  <si>
    <t>印</t>
    <rPh sb="0" eb="1">
      <t>イン</t>
    </rPh>
    <phoneticPr fontId="19"/>
  </si>
  <si>
    <t>（</t>
    <phoneticPr fontId="19"/>
  </si>
  <si>
    <t>）</t>
    <phoneticPr fontId="19"/>
  </si>
  <si>
    <t>大会実績報告書について（報告）</t>
    <rPh sb="0" eb="2">
      <t>タイカイ</t>
    </rPh>
    <rPh sb="2" eb="4">
      <t>ジッセキ</t>
    </rPh>
    <rPh sb="4" eb="7">
      <t>ホウコクショ</t>
    </rPh>
    <rPh sb="12" eb="14">
      <t>ホウコク</t>
    </rPh>
    <phoneticPr fontId="19"/>
  </si>
  <si>
    <t>このことについて、標記大会が終了しましたので下記の関係書類を添えて報告します。</t>
    <rPh sb="9" eb="11">
      <t>ヒョウキ</t>
    </rPh>
    <rPh sb="11" eb="13">
      <t>タイカイ</t>
    </rPh>
    <rPh sb="14" eb="16">
      <t>シュウリョウ</t>
    </rPh>
    <rPh sb="22" eb="24">
      <t>カキ</t>
    </rPh>
    <rPh sb="25" eb="27">
      <t>カンケイ</t>
    </rPh>
    <rPh sb="27" eb="29">
      <t>ショルイ</t>
    </rPh>
    <rPh sb="30" eb="31">
      <t>ソ</t>
    </rPh>
    <rPh sb="33" eb="35">
      <t>ホウコク</t>
    </rPh>
    <phoneticPr fontId="19"/>
  </si>
  <si>
    <t>記</t>
    <rPh sb="0" eb="1">
      <t>キ</t>
    </rPh>
    <phoneticPr fontId="19"/>
  </si>
  <si>
    <t>添付書類</t>
    <rPh sb="0" eb="2">
      <t>テンプ</t>
    </rPh>
    <rPh sb="2" eb="4">
      <t>ショルイ</t>
    </rPh>
    <phoneticPr fontId="19"/>
  </si>
  <si>
    <t>種目名</t>
    <rPh sb="0" eb="2">
      <t>シュモク</t>
    </rPh>
    <rPh sb="2" eb="3">
      <t>メイ</t>
    </rPh>
    <phoneticPr fontId="19"/>
  </si>
  <si>
    <t>記載者名</t>
    <rPh sb="0" eb="4">
      <t>キサイシャメイ</t>
    </rPh>
    <phoneticPr fontId="19"/>
  </si>
  <si>
    <t>大　会　名</t>
    <rPh sb="0" eb="1">
      <t>ダイ</t>
    </rPh>
    <rPh sb="2" eb="3">
      <t>カイ</t>
    </rPh>
    <rPh sb="4" eb="5">
      <t>メイ</t>
    </rPh>
    <phoneticPr fontId="19"/>
  </si>
  <si>
    <t>大　会　期　日</t>
    <rPh sb="0" eb="1">
      <t>ダイ</t>
    </rPh>
    <rPh sb="2" eb="3">
      <t>カイ</t>
    </rPh>
    <rPh sb="4" eb="5">
      <t>キ</t>
    </rPh>
    <rPh sb="6" eb="7">
      <t>ヒ</t>
    </rPh>
    <phoneticPr fontId="19"/>
  </si>
  <si>
    <t>会　　場</t>
    <rPh sb="0" eb="1">
      <t>カイ</t>
    </rPh>
    <rPh sb="3" eb="4">
      <t>バ</t>
    </rPh>
    <phoneticPr fontId="19"/>
  </si>
  <si>
    <t>名　　称</t>
    <rPh sb="0" eb="1">
      <t>メイ</t>
    </rPh>
    <rPh sb="3" eb="4">
      <t>ショウ</t>
    </rPh>
    <phoneticPr fontId="19"/>
  </si>
  <si>
    <t>所在地</t>
    <rPh sb="0" eb="3">
      <t>ショザイチ</t>
    </rPh>
    <phoneticPr fontId="19"/>
  </si>
  <si>
    <t>宿泊所</t>
    <rPh sb="0" eb="2">
      <t>シュクハク</t>
    </rPh>
    <rPh sb="2" eb="3">
      <t>ショ</t>
    </rPh>
    <phoneticPr fontId="19"/>
  </si>
  <si>
    <t>出　　場　　選　　手　　名　　簿　　（エントリー選手のみ）</t>
    <rPh sb="0" eb="1">
      <t>デ</t>
    </rPh>
    <rPh sb="3" eb="4">
      <t>バ</t>
    </rPh>
    <rPh sb="6" eb="7">
      <t>セン</t>
    </rPh>
    <rPh sb="9" eb="10">
      <t>テ</t>
    </rPh>
    <rPh sb="12" eb="13">
      <t>ナ</t>
    </rPh>
    <rPh sb="15" eb="16">
      <t>ボ</t>
    </rPh>
    <rPh sb="24" eb="26">
      <t>センシュ</t>
    </rPh>
    <phoneticPr fontId="19"/>
  </si>
  <si>
    <t>氏　　　　名</t>
    <rPh sb="0" eb="1">
      <t>シ</t>
    </rPh>
    <rPh sb="5" eb="6">
      <t>メイ</t>
    </rPh>
    <phoneticPr fontId="19"/>
  </si>
  <si>
    <t>学年</t>
    <rPh sb="0" eb="2">
      <t>ガクネン</t>
    </rPh>
    <phoneticPr fontId="19"/>
  </si>
  <si>
    <t>性別</t>
    <rPh sb="0" eb="2">
      <t>セイベツ</t>
    </rPh>
    <phoneticPr fontId="19"/>
  </si>
  <si>
    <t>競　　技　　結　　果　　</t>
    <rPh sb="0" eb="1">
      <t>セリ</t>
    </rPh>
    <rPh sb="3" eb="4">
      <t>ワザ</t>
    </rPh>
    <rPh sb="6" eb="7">
      <t>ケツ</t>
    </rPh>
    <rPh sb="9" eb="10">
      <t>カ</t>
    </rPh>
    <phoneticPr fontId="19"/>
  </si>
  <si>
    <t>結　　　　　　　　　　　　　　果</t>
    <rPh sb="0" eb="1">
      <t>ケツ</t>
    </rPh>
    <rPh sb="15" eb="16">
      <t>カ</t>
    </rPh>
    <phoneticPr fontId="19"/>
  </si>
  <si>
    <t>記載者名</t>
    <rPh sb="0" eb="3">
      <t>キサイシャ</t>
    </rPh>
    <rPh sb="3" eb="4">
      <t>メイ</t>
    </rPh>
    <phoneticPr fontId="19"/>
  </si>
  <si>
    <t>収入の部</t>
    <rPh sb="0" eb="2">
      <t>シュウニュウ</t>
    </rPh>
    <rPh sb="3" eb="4">
      <t>ブ</t>
    </rPh>
    <phoneticPr fontId="19"/>
  </si>
  <si>
    <t>科　　目</t>
    <rPh sb="0" eb="1">
      <t>カ</t>
    </rPh>
    <rPh sb="3" eb="4">
      <t>メ</t>
    </rPh>
    <phoneticPr fontId="19"/>
  </si>
  <si>
    <t>金　　　額</t>
    <rPh sb="0" eb="1">
      <t>キン</t>
    </rPh>
    <rPh sb="4" eb="5">
      <t>ガク</t>
    </rPh>
    <phoneticPr fontId="19"/>
  </si>
  <si>
    <t>内　　　　　　　　　　訳</t>
    <rPh sb="0" eb="1">
      <t>ウチ</t>
    </rPh>
    <rPh sb="11" eb="12">
      <t>ヤク</t>
    </rPh>
    <phoneticPr fontId="19"/>
  </si>
  <si>
    <t>補助金</t>
    <rPh sb="0" eb="3">
      <t>ホジョキン</t>
    </rPh>
    <phoneticPr fontId="19"/>
  </si>
  <si>
    <t>①</t>
    <phoneticPr fontId="19"/>
  </si>
  <si>
    <t>滋賀県高体連</t>
    <rPh sb="0" eb="2">
      <t>シガ</t>
    </rPh>
    <rPh sb="2" eb="6">
      <t>ケンコウタイレン</t>
    </rPh>
    <phoneticPr fontId="19"/>
  </si>
  <si>
    <t>学校負担金</t>
    <rPh sb="0" eb="2">
      <t>ガッコウ</t>
    </rPh>
    <rPh sb="2" eb="5">
      <t>フタンキン</t>
    </rPh>
    <phoneticPr fontId="19"/>
  </si>
  <si>
    <t>②</t>
    <phoneticPr fontId="19"/>
  </si>
  <si>
    <t>生徒会費等</t>
    <rPh sb="0" eb="3">
      <t>セイトカイ</t>
    </rPh>
    <rPh sb="3" eb="4">
      <t>ヒ</t>
    </rPh>
    <rPh sb="4" eb="5">
      <t>トウ</t>
    </rPh>
    <phoneticPr fontId="19"/>
  </si>
  <si>
    <t>個人負担金</t>
    <rPh sb="0" eb="2">
      <t>コジン</t>
    </rPh>
    <rPh sb="2" eb="5">
      <t>フタンキン</t>
    </rPh>
    <phoneticPr fontId="19"/>
  </si>
  <si>
    <t>③</t>
    <phoneticPr fontId="19"/>
  </si>
  <si>
    <t>出場選手(エントリー人数）が負担した額</t>
    <rPh sb="0" eb="2">
      <t>シュツジョウ</t>
    </rPh>
    <rPh sb="2" eb="4">
      <t>センシュ</t>
    </rPh>
    <rPh sb="10" eb="11">
      <t>ニン</t>
    </rPh>
    <rPh sb="11" eb="12">
      <t>スウ</t>
    </rPh>
    <rPh sb="14" eb="16">
      <t>フタン</t>
    </rPh>
    <rPh sb="18" eb="19">
      <t>ガク</t>
    </rPh>
    <phoneticPr fontId="19"/>
  </si>
  <si>
    <t>その他</t>
    <rPh sb="2" eb="3">
      <t>タ</t>
    </rPh>
    <phoneticPr fontId="19"/>
  </si>
  <si>
    <t>④</t>
    <phoneticPr fontId="19"/>
  </si>
  <si>
    <t>専門部よりの交付金、後援会費、寄付金等</t>
    <rPh sb="0" eb="3">
      <t>センモンブ</t>
    </rPh>
    <rPh sb="6" eb="9">
      <t>コウフキン</t>
    </rPh>
    <rPh sb="10" eb="12">
      <t>コウエン</t>
    </rPh>
    <rPh sb="12" eb="14">
      <t>カイヒ</t>
    </rPh>
    <rPh sb="15" eb="18">
      <t>キフキン</t>
    </rPh>
    <rPh sb="18" eb="19">
      <t>トウ</t>
    </rPh>
    <phoneticPr fontId="19"/>
  </si>
  <si>
    <t>合　　　計</t>
    <rPh sb="0" eb="1">
      <t>ゴウ</t>
    </rPh>
    <rPh sb="4" eb="5">
      <t>ケイ</t>
    </rPh>
    <phoneticPr fontId="19"/>
  </si>
  <si>
    <t>⑤</t>
    <phoneticPr fontId="19"/>
  </si>
  <si>
    <t>支出の部</t>
    <rPh sb="0" eb="2">
      <t>シシュツ</t>
    </rPh>
    <rPh sb="3" eb="4">
      <t>ブ</t>
    </rPh>
    <phoneticPr fontId="19"/>
  </si>
  <si>
    <t>旅費</t>
    <rPh sb="0" eb="2">
      <t>リョヒ</t>
    </rPh>
    <phoneticPr fontId="19"/>
  </si>
  <si>
    <t>交通費</t>
    <rPh sb="0" eb="3">
      <t>コウツウヒ</t>
    </rPh>
    <phoneticPr fontId="19"/>
  </si>
  <si>
    <t>＠片道経路</t>
    <rPh sb="1" eb="3">
      <t>カタミチ</t>
    </rPh>
    <rPh sb="3" eb="5">
      <t>ケイロ</t>
    </rPh>
    <phoneticPr fontId="19"/>
  </si>
  <si>
    <t>）駅～（</t>
    <rPh sb="1" eb="2">
      <t>エキ</t>
    </rPh>
    <phoneticPr fontId="19"/>
  </si>
  <si>
    <t>＝</t>
    <phoneticPr fontId="19"/>
  </si>
  <si>
    <t>円</t>
    <rPh sb="0" eb="1">
      <t>エン</t>
    </rPh>
    <phoneticPr fontId="19"/>
  </si>
  <si>
    <t>宿泊費</t>
    <rPh sb="0" eb="3">
      <t>シュクハクヒ</t>
    </rPh>
    <phoneticPr fontId="19"/>
  </si>
  <si>
    <t>⑦</t>
    <phoneticPr fontId="19"/>
  </si>
  <si>
    <t>＠</t>
  </si>
  <si>
    <t>円×</t>
  </si>
  <si>
    <t>⑨</t>
    <phoneticPr fontId="19"/>
  </si>
  <si>
    <t>高体連補助額</t>
    <rPh sb="0" eb="3">
      <t>コウタイレン</t>
    </rPh>
    <rPh sb="3" eb="6">
      <t>ホジョガク</t>
    </rPh>
    <phoneticPr fontId="19"/>
  </si>
  <si>
    <t>⑩</t>
    <phoneticPr fontId="19"/>
  </si>
  <si>
    <r>
      <t>交通費⑥の</t>
    </r>
    <r>
      <rPr>
        <b/>
        <sz val="11"/>
        <rFont val="ＭＳ Ｐゴシック"/>
        <family val="3"/>
        <charset val="128"/>
      </rPr>
      <t xml:space="preserve">１／３（10円未満切り捨て） </t>
    </r>
    <r>
      <rPr>
        <b/>
        <sz val="11"/>
        <rFont val="ＭＳ Ｐ明朝"/>
        <family val="1"/>
        <charset val="128"/>
      </rPr>
      <t>＋</t>
    </r>
    <r>
      <rPr>
        <b/>
        <sz val="11"/>
        <rFont val="ＭＳ Ｐゴシック"/>
        <family val="3"/>
        <charset val="128"/>
      </rPr>
      <t xml:space="preserve"> ⑧</t>
    </r>
    <rPh sb="0" eb="3">
      <t>コウツウヒ</t>
    </rPh>
    <rPh sb="11" eb="14">
      <t>エンミマン</t>
    </rPh>
    <rPh sb="14" eb="15">
      <t>キ</t>
    </rPh>
    <rPh sb="16" eb="17">
      <t>ス</t>
    </rPh>
    <phoneticPr fontId="19"/>
  </si>
  <si>
    <t>【記入上の注意】</t>
    <rPh sb="1" eb="3">
      <t>キニュウ</t>
    </rPh>
    <rPh sb="3" eb="4">
      <t>ジョウ</t>
    </rPh>
    <rPh sb="5" eb="7">
      <t>チュウイ</t>
    </rPh>
    <phoneticPr fontId="19"/>
  </si>
  <si>
    <t>①＝⑩</t>
    <phoneticPr fontId="19"/>
  </si>
  <si>
    <t>②③④</t>
    <phoneticPr fontId="19"/>
  </si>
  <si>
    <t>…</t>
    <phoneticPr fontId="19"/>
  </si>
  <si>
    <t>⑤＝⑨</t>
    <phoneticPr fontId="19"/>
  </si>
  <si>
    <t>⑥</t>
    <phoneticPr fontId="19"/>
  </si>
  <si>
    <t>【添付書類】</t>
    <rPh sb="1" eb="3">
      <t>テンプ</t>
    </rPh>
    <rPh sb="3" eb="5">
      <t>ショルイ</t>
    </rPh>
    <phoneticPr fontId="19"/>
  </si>
  <si>
    <t>日</t>
    <rPh sb="0" eb="1">
      <t>ヒ</t>
    </rPh>
    <phoneticPr fontId="19"/>
  </si>
  <si>
    <t>競技結果　</t>
    <rPh sb="0" eb="2">
      <t>キョウギ</t>
    </rPh>
    <rPh sb="2" eb="4">
      <t>ケッカ</t>
    </rPh>
    <phoneticPr fontId="19"/>
  </si>
  <si>
    <t>(曜)</t>
    <rPh sb="1" eb="2">
      <t>ヒカリ</t>
    </rPh>
    <phoneticPr fontId="19"/>
  </si>
  <si>
    <t>泊</t>
    <phoneticPr fontId="19"/>
  </si>
  <si>
    <t>(</t>
    <phoneticPr fontId="19"/>
  </si>
  <si>
    <t>滋賀県高等学校体育連盟会長</t>
    <rPh sb="0" eb="3">
      <t>シガケン</t>
    </rPh>
    <rPh sb="3" eb="5">
      <t>コウトウ</t>
    </rPh>
    <rPh sb="5" eb="7">
      <t>ガッコウ</t>
    </rPh>
    <rPh sb="7" eb="9">
      <t>タイイク</t>
    </rPh>
    <rPh sb="9" eb="11">
      <t>レンメイ</t>
    </rPh>
    <rPh sb="11" eb="13">
      <t>カイチョウ</t>
    </rPh>
    <phoneticPr fontId="19"/>
  </si>
  <si>
    <t>校  長</t>
    <rPh sb="0" eb="1">
      <t>コウ</t>
    </rPh>
    <rPh sb="3" eb="4">
      <t>チョウ</t>
    </rPh>
    <phoneticPr fontId="19"/>
  </si>
  <si>
    <t>～</t>
    <phoneticPr fontId="19"/>
  </si>
  <si>
    <t>初戦より詳細に、最終○位あるいはベスト○まで記載のこと
また、記入しきれない時は裏面記載・別紙にて提出のこと</t>
    <rPh sb="0" eb="2">
      <t>ショセン</t>
    </rPh>
    <rPh sb="4" eb="6">
      <t>ショウサイ</t>
    </rPh>
    <rPh sb="8" eb="10">
      <t>サイシュウ</t>
    </rPh>
    <rPh sb="11" eb="12">
      <t>イ</t>
    </rPh>
    <rPh sb="22" eb="24">
      <t>キサイ</t>
    </rPh>
    <rPh sb="31" eb="33">
      <t>キニュウ</t>
    </rPh>
    <rPh sb="38" eb="39">
      <t>トキ</t>
    </rPh>
    <rPh sb="40" eb="42">
      <t>リメン</t>
    </rPh>
    <rPh sb="42" eb="44">
      <t>キサイ</t>
    </rPh>
    <rPh sb="45" eb="47">
      <t>ベッシ</t>
    </rPh>
    <rPh sb="49" eb="51">
      <t>テイシュツ</t>
    </rPh>
    <phoneticPr fontId="19"/>
  </si>
  <si>
    <t>開始時刻</t>
    <rPh sb="0" eb="2">
      <t>カイシ</t>
    </rPh>
    <rPh sb="2" eb="4">
      <t>ジコク</t>
    </rPh>
    <phoneticPr fontId="19"/>
  </si>
  <si>
    <t>初戦より最終結果（順位、ﾍﾞｽﾄ○)まで詳細に記載のこと。</t>
    <rPh sb="6" eb="8">
      <t>ケッカ</t>
    </rPh>
    <rPh sb="9" eb="11">
      <t>ジュンイ</t>
    </rPh>
    <rPh sb="20" eb="22">
      <t>ショウサイ</t>
    </rPh>
    <phoneticPr fontId="19"/>
  </si>
  <si>
    <t>⑥</t>
  </si>
  <si>
    <t>)円×２×</t>
    <rPh sb="1" eb="2">
      <t>エン</t>
    </rPh>
    <phoneticPr fontId="19"/>
  </si>
  <si>
    <t xml:space="preserve"> (1)収入、支出ともに大会要項に基づくエントリー選手数（以内）に要した経費を記載すること。</t>
    <rPh sb="4" eb="6">
      <t>シュウニュウ</t>
    </rPh>
    <rPh sb="7" eb="9">
      <t>シシュツ</t>
    </rPh>
    <rPh sb="12" eb="16">
      <t>タイカイヨウコウ</t>
    </rPh>
    <rPh sb="17" eb="18">
      <t>モト</t>
    </rPh>
    <rPh sb="25" eb="28">
      <t>センシュスウ</t>
    </rPh>
    <rPh sb="29" eb="31">
      <t>イナイ</t>
    </rPh>
    <rPh sb="33" eb="34">
      <t>ヨウ</t>
    </rPh>
    <rPh sb="36" eb="38">
      <t>ケイヒ</t>
    </rPh>
    <rPh sb="39" eb="41">
      <t>キサイ</t>
    </rPh>
    <phoneticPr fontId="19"/>
  </si>
  <si>
    <t xml:space="preserve"> (2)マネージャー、引率者および監督は含まない。</t>
    <rPh sb="11" eb="13">
      <t>インソツ</t>
    </rPh>
    <rPh sb="13" eb="14">
      <t>シャ</t>
    </rPh>
    <rPh sb="17" eb="19">
      <t>カントク</t>
    </rPh>
    <rPh sb="20" eb="21">
      <t>フク</t>
    </rPh>
    <phoneticPr fontId="19"/>
  </si>
  <si>
    <t xml:space="preserve"> (3)内訳欄には算出基礎（交通費単価、人数等）および、団券・学割・往復の割引利用を記載すること。</t>
    <rPh sb="4" eb="7">
      <t>ウチワケラン</t>
    </rPh>
    <rPh sb="9" eb="11">
      <t>サンシュツ</t>
    </rPh>
    <rPh sb="11" eb="13">
      <t>キソ</t>
    </rPh>
    <rPh sb="14" eb="17">
      <t>コウツウヒ</t>
    </rPh>
    <rPh sb="17" eb="19">
      <t>タンカ</t>
    </rPh>
    <rPh sb="20" eb="21">
      <t>ニン</t>
    </rPh>
    <rPh sb="21" eb="22">
      <t>スウ</t>
    </rPh>
    <rPh sb="22" eb="23">
      <t>トウ</t>
    </rPh>
    <rPh sb="28" eb="30">
      <t>ダンケン</t>
    </rPh>
    <rPh sb="31" eb="33">
      <t>ガクワリ</t>
    </rPh>
    <rPh sb="34" eb="36">
      <t>オウフク</t>
    </rPh>
    <rPh sb="37" eb="39">
      <t>ワリビキ</t>
    </rPh>
    <rPh sb="39" eb="41">
      <t>リヨウ</t>
    </rPh>
    <rPh sb="42" eb="44">
      <t>キサイ</t>
    </rPh>
    <phoneticPr fontId="19"/>
  </si>
  <si>
    <t>⑥の１／３の額（10円未満切り捨て）に、⑧を加えた額。</t>
    <rPh sb="6" eb="7">
      <t>ガク</t>
    </rPh>
    <rPh sb="10" eb="13">
      <t>エンミマン</t>
    </rPh>
    <rPh sb="13" eb="14">
      <t>キ</t>
    </rPh>
    <rPh sb="15" eb="16">
      <t>ス</t>
    </rPh>
    <rPh sb="22" eb="23">
      <t>クワ</t>
    </rPh>
    <rPh sb="25" eb="26">
      <t>ガク</t>
    </rPh>
    <phoneticPr fontId="19"/>
  </si>
  <si>
    <t>収支が合う（⑤＝⑨）ようそれぞれ支出した額を記入。</t>
    <rPh sb="0" eb="2">
      <t>シュウシ</t>
    </rPh>
    <rPh sb="3" eb="4">
      <t>ア</t>
    </rPh>
    <rPh sb="16" eb="18">
      <t>シシュツ</t>
    </rPh>
    <rPh sb="20" eb="21">
      <t>ガク</t>
    </rPh>
    <rPh sb="22" eb="24">
      <t>キニュウ</t>
    </rPh>
    <phoneticPr fontId="19"/>
  </si>
  <si>
    <t>開会式</t>
    <rPh sb="0" eb="3">
      <t>カイカイシキ</t>
    </rPh>
    <phoneticPr fontId="19"/>
  </si>
  <si>
    <t>（最寄駅</t>
    <rPh sb="1" eb="3">
      <t>モヨ</t>
    </rPh>
    <rPh sb="3" eb="4">
      <t>エキ</t>
    </rPh>
    <phoneticPr fontId="19"/>
  </si>
  <si>
    <t>学校最寄り駅（鉄道の駅）から競技会場最寄り駅（原則として鉄道の駅）までの往復交通費実費を記入する（出場選手(エントリー選手）が8名以上は団券、100ｋm(JR)を超えるものは学割、600ｋmを超えるものは往復割引を適用(往復･学割は併用)）。現地移動費（宿舎～会場間等）は含めない（補助対象外）。</t>
    <rPh sb="0" eb="2">
      <t>ガッコウ</t>
    </rPh>
    <rPh sb="2" eb="4">
      <t>モヨ</t>
    </rPh>
    <rPh sb="5" eb="6">
      <t>エキ</t>
    </rPh>
    <rPh sb="7" eb="9">
      <t>テツドウ</t>
    </rPh>
    <rPh sb="10" eb="11">
      <t>エキ</t>
    </rPh>
    <rPh sb="14" eb="16">
      <t>キョウギ</t>
    </rPh>
    <rPh sb="16" eb="18">
      <t>カイジョウ</t>
    </rPh>
    <rPh sb="18" eb="20">
      <t>モヨ</t>
    </rPh>
    <rPh sb="21" eb="22">
      <t>エキ</t>
    </rPh>
    <rPh sb="23" eb="25">
      <t>ゲンソク</t>
    </rPh>
    <rPh sb="28" eb="30">
      <t>テツドウ</t>
    </rPh>
    <rPh sb="31" eb="32">
      <t>エキ</t>
    </rPh>
    <rPh sb="36" eb="38">
      <t>オウフク</t>
    </rPh>
    <rPh sb="38" eb="41">
      <t>コウツウヒ</t>
    </rPh>
    <rPh sb="41" eb="43">
      <t>ジッピ</t>
    </rPh>
    <rPh sb="44" eb="46">
      <t>キニュウ</t>
    </rPh>
    <rPh sb="49" eb="51">
      <t>シュツジョウ</t>
    </rPh>
    <rPh sb="51" eb="53">
      <t>センシュ</t>
    </rPh>
    <rPh sb="59" eb="61">
      <t>センシュ</t>
    </rPh>
    <rPh sb="64" eb="65">
      <t>メイ</t>
    </rPh>
    <rPh sb="65" eb="67">
      <t>イジョウ</t>
    </rPh>
    <rPh sb="68" eb="70">
      <t>ダンケン</t>
    </rPh>
    <rPh sb="81" eb="82">
      <t>コ</t>
    </rPh>
    <rPh sb="87" eb="89">
      <t>ガクワリ</t>
    </rPh>
    <rPh sb="96" eb="97">
      <t>コ</t>
    </rPh>
    <rPh sb="102" eb="104">
      <t>オウフク</t>
    </rPh>
    <rPh sb="104" eb="106">
      <t>ワリビキ</t>
    </rPh>
    <rPh sb="107" eb="109">
      <t>テキヨウ</t>
    </rPh>
    <rPh sb="110" eb="112">
      <t>オウフク</t>
    </rPh>
    <rPh sb="113" eb="115">
      <t>ガクワリ</t>
    </rPh>
    <rPh sb="116" eb="118">
      <t>ヘイヨウ</t>
    </rPh>
    <rPh sb="121" eb="123">
      <t>ゲンチ</t>
    </rPh>
    <rPh sb="123" eb="126">
      <t>イドウヒ</t>
    </rPh>
    <rPh sb="127" eb="129">
      <t>シュクシャ</t>
    </rPh>
    <rPh sb="130" eb="132">
      <t>カイジョウ</t>
    </rPh>
    <rPh sb="132" eb="133">
      <t>カン</t>
    </rPh>
    <rPh sb="133" eb="134">
      <t>トウ</t>
    </rPh>
    <rPh sb="136" eb="137">
      <t>フク</t>
    </rPh>
    <rPh sb="141" eb="143">
      <t>ホジョ</t>
    </rPh>
    <rPh sb="143" eb="146">
      <t>タイショウガイ</t>
    </rPh>
    <phoneticPr fontId="19"/>
  </si>
  <si>
    <t>補助対象となる宿泊費合計を記入する。またそれに該当する「総宿泊数」とその「平均単価」を記入する。県内開催競技は、補助対象外であり交通費のみの請求とする。　　　(※補助額⑧は2,000円×対象総宿泊数）</t>
    <rPh sb="0" eb="2">
      <t>ホジョ</t>
    </rPh>
    <rPh sb="2" eb="4">
      <t>タイショウ</t>
    </rPh>
    <rPh sb="7" eb="9">
      <t>シュクハク</t>
    </rPh>
    <rPh sb="9" eb="10">
      <t>ヒ</t>
    </rPh>
    <rPh sb="10" eb="12">
      <t>ゴウケイ</t>
    </rPh>
    <rPh sb="13" eb="15">
      <t>キニュウ</t>
    </rPh>
    <rPh sb="23" eb="25">
      <t>ガイトウ</t>
    </rPh>
    <rPh sb="28" eb="29">
      <t>ソウ</t>
    </rPh>
    <rPh sb="29" eb="31">
      <t>シュクハク</t>
    </rPh>
    <rPh sb="31" eb="32">
      <t>カズ</t>
    </rPh>
    <rPh sb="37" eb="39">
      <t>ヘイキン</t>
    </rPh>
    <rPh sb="39" eb="41">
      <t>タンカ</t>
    </rPh>
    <rPh sb="43" eb="45">
      <t>キニュウ</t>
    </rPh>
    <rPh sb="48" eb="50">
      <t>ケンナイ</t>
    </rPh>
    <rPh sb="50" eb="52">
      <t>カイサイ</t>
    </rPh>
    <rPh sb="52" eb="54">
      <t>キョウギ</t>
    </rPh>
    <rPh sb="56" eb="58">
      <t>ホジョ</t>
    </rPh>
    <rPh sb="58" eb="61">
      <t>タイショウガイ</t>
    </rPh>
    <rPh sb="64" eb="67">
      <t>コウツウヒ</t>
    </rPh>
    <rPh sb="70" eb="72">
      <t>セイキュウ</t>
    </rPh>
    <rPh sb="81" eb="84">
      <t>ホジョガク</t>
    </rPh>
    <rPh sb="91" eb="92">
      <t>エン</t>
    </rPh>
    <rPh sb="93" eb="95">
      <t>タイショウ</t>
    </rPh>
    <rPh sb="95" eb="96">
      <t>ソウ</t>
    </rPh>
    <rPh sb="96" eb="99">
      <t>シュクハクスウ</t>
    </rPh>
    <phoneticPr fontId="19"/>
  </si>
  <si>
    <t>発　番</t>
    <rPh sb="0" eb="1">
      <t>ハッ</t>
    </rPh>
    <rPh sb="2" eb="3">
      <t>バン</t>
    </rPh>
    <phoneticPr fontId="19"/>
  </si>
  <si>
    <t>様式 要覧</t>
    <phoneticPr fontId="19"/>
  </si>
  <si>
    <t>事業報告書（様式</t>
    <rPh sb="0" eb="2">
      <t>ジギョウ</t>
    </rPh>
    <rPh sb="2" eb="5">
      <t>ホウコクショ</t>
    </rPh>
    <rPh sb="6" eb="8">
      <t>ヨウシキ</t>
    </rPh>
    <phoneticPr fontId="19"/>
  </si>
  <si>
    <t>)</t>
    <phoneticPr fontId="19"/>
  </si>
  <si>
    <t>収支決算書（様式</t>
    <rPh sb="0" eb="2">
      <t>シュウシ</t>
    </rPh>
    <rPh sb="2" eb="5">
      <t>ケッサンショ</t>
    </rPh>
    <rPh sb="6" eb="8">
      <t>ヨウシキ</t>
    </rPh>
    <phoneticPr fontId="19"/>
  </si>
  <si>
    <t>)</t>
    <phoneticPr fontId="19"/>
  </si>
  <si>
    <t>様式 要覧</t>
    <phoneticPr fontId="19"/>
  </si>
  <si>
    <t>　</t>
  </si>
  <si>
    <t>　　「宿泊を伴わない場合：一往復分の交通費(学校最寄駅～会場最寄駅 の鉄路)×日数」</t>
    <rPh sb="35" eb="37">
      <t>テツロ</t>
    </rPh>
    <phoneticPr fontId="19"/>
  </si>
  <si>
    <t>　　「宿泊を伴う場合：一往復分の交通費(学校最寄駅～会場最寄駅 の鉄路)＋宿泊費」</t>
  </si>
  <si>
    <t>(１)補助対象者</t>
    <rPh sb="3" eb="5">
      <t>ホジョ</t>
    </rPh>
    <rPh sb="5" eb="7">
      <t>タイショウ</t>
    </rPh>
    <rPh sb="7" eb="8">
      <t>シャ</t>
    </rPh>
    <phoneticPr fontId="19"/>
  </si>
  <si>
    <t>(２)交通費（三分の一補助）</t>
    <rPh sb="3" eb="6">
      <t>コウツウヒ</t>
    </rPh>
    <rPh sb="7" eb="9">
      <t>サンブン</t>
    </rPh>
    <rPh sb="10" eb="11">
      <t>イチ</t>
    </rPh>
    <rPh sb="11" eb="13">
      <t>ホジョ</t>
    </rPh>
    <phoneticPr fontId="19"/>
  </si>
  <si>
    <t>　a)「運賃」</t>
    <rPh sb="4" eb="6">
      <t>ウンチン</t>
    </rPh>
    <phoneticPr fontId="19"/>
  </si>
  <si>
    <t>　　・JR利用が基本、鉄路のみ対象（バスは対象外）</t>
    <rPh sb="5" eb="7">
      <t>リヨウ</t>
    </rPh>
    <rPh sb="8" eb="10">
      <t>キホン</t>
    </rPh>
    <rPh sb="11" eb="13">
      <t>テツロ</t>
    </rPh>
    <rPh sb="15" eb="17">
      <t>タイショウ</t>
    </rPh>
    <rPh sb="21" eb="24">
      <t>タイショウガイ</t>
    </rPh>
    <phoneticPr fontId="19"/>
  </si>
  <si>
    <t>　　・原則として最安経路（団券・学割・往復等の割引を含む）での計算とする</t>
    <rPh sb="3" eb="5">
      <t>ゲンソク</t>
    </rPh>
    <rPh sb="8" eb="9">
      <t>サイ</t>
    </rPh>
    <rPh sb="9" eb="10">
      <t>ヤス</t>
    </rPh>
    <rPh sb="10" eb="12">
      <t>ケイロ</t>
    </rPh>
    <rPh sb="13" eb="15">
      <t>ダンケン</t>
    </rPh>
    <rPh sb="16" eb="18">
      <t>ガクワリ</t>
    </rPh>
    <rPh sb="19" eb="21">
      <t>オウフク</t>
    </rPh>
    <rPh sb="21" eb="22">
      <t>トウ</t>
    </rPh>
    <rPh sb="23" eb="25">
      <t>ワリビキ</t>
    </rPh>
    <rPh sb="26" eb="27">
      <t>フク</t>
    </rPh>
    <rPh sb="31" eb="33">
      <t>ケイサン</t>
    </rPh>
    <phoneticPr fontId="19"/>
  </si>
  <si>
    <t>(例)</t>
    <rPh sb="1" eb="2">
      <t>レイ</t>
    </rPh>
    <phoneticPr fontId="19"/>
  </si>
  <si>
    <t>割引の例</t>
    <rPh sb="0" eb="2">
      <t>ワリビキ</t>
    </rPh>
    <rPh sb="3" eb="4">
      <t>レイ</t>
    </rPh>
    <phoneticPr fontId="19"/>
  </si>
  <si>
    <t>JR</t>
  </si>
  <si>
    <t>団券</t>
    <rPh sb="0" eb="2">
      <t>ダンケン</t>
    </rPh>
    <phoneticPr fontId="19"/>
  </si>
  <si>
    <t>８名以上</t>
    <rPh sb="1" eb="2">
      <t>メイ</t>
    </rPh>
    <rPh sb="2" eb="4">
      <t>イジョウ</t>
    </rPh>
    <phoneticPr fontId="19"/>
  </si>
  <si>
    <t>５割引</t>
    <rPh sb="1" eb="3">
      <t>ワリビキ</t>
    </rPh>
    <phoneticPr fontId="19"/>
  </si>
  <si>
    <t>(割引後10円未満切捨)</t>
    <rPh sb="1" eb="3">
      <t>ワリビキ</t>
    </rPh>
    <rPh sb="3" eb="4">
      <t>ゴ</t>
    </rPh>
    <rPh sb="6" eb="7">
      <t>エン</t>
    </rPh>
    <rPh sb="7" eb="9">
      <t>ミマン</t>
    </rPh>
    <rPh sb="9" eb="10">
      <t>キ</t>
    </rPh>
    <rPh sb="10" eb="11">
      <t>ス</t>
    </rPh>
    <phoneticPr fontId="19"/>
  </si>
  <si>
    <t>学割</t>
    <rPh sb="0" eb="2">
      <t>ガクワリ</t>
    </rPh>
    <phoneticPr fontId="19"/>
  </si>
  <si>
    <t>100km超</t>
    <rPh sb="5" eb="6">
      <t>チョウ</t>
    </rPh>
    <phoneticPr fontId="19"/>
  </si>
  <si>
    <t>２割引</t>
    <rPh sb="1" eb="3">
      <t>ワリビキ</t>
    </rPh>
    <phoneticPr fontId="19"/>
  </si>
  <si>
    <t>往復割引</t>
    <rPh sb="0" eb="2">
      <t>オウフク</t>
    </rPh>
    <rPh sb="2" eb="4">
      <t>ワリビキ</t>
    </rPh>
    <phoneticPr fontId="19"/>
  </si>
  <si>
    <t>600km超</t>
    <rPh sb="5" eb="6">
      <t>チョウ</t>
    </rPh>
    <phoneticPr fontId="19"/>
  </si>
  <si>
    <t>１割引</t>
    <rPh sb="1" eb="3">
      <t>ワリビキ</t>
    </rPh>
    <phoneticPr fontId="19"/>
  </si>
  <si>
    <t>乗継割引</t>
    <rPh sb="0" eb="1">
      <t>ノ</t>
    </rPh>
    <rPh sb="1" eb="2">
      <t>ツ</t>
    </rPh>
    <rPh sb="2" eb="4">
      <t>ワリビキ</t>
    </rPh>
    <phoneticPr fontId="19"/>
  </si>
  <si>
    <t>特急料金半額</t>
    <rPh sb="0" eb="2">
      <t>トッキュウ</t>
    </rPh>
    <rPh sb="2" eb="4">
      <t>リョウキン</t>
    </rPh>
    <rPh sb="4" eb="6">
      <t>ハンガク</t>
    </rPh>
    <phoneticPr fontId="19"/>
  </si>
  <si>
    <t>私鉄等</t>
    <rPh sb="0" eb="2">
      <t>シテツ</t>
    </rPh>
    <rPh sb="2" eb="3">
      <t>トウ</t>
    </rPh>
    <phoneticPr fontId="19"/>
  </si>
  <si>
    <t>団体割引</t>
    <rPh sb="0" eb="2">
      <t>ダンタイ</t>
    </rPh>
    <rPh sb="2" eb="4">
      <t>ワリビキ</t>
    </rPh>
    <phoneticPr fontId="19"/>
  </si>
  <si>
    <t>各社規定による</t>
    <rPh sb="0" eb="2">
      <t>カクシャ</t>
    </rPh>
    <rPh sb="2" eb="4">
      <t>キテイ</t>
    </rPh>
    <phoneticPr fontId="19"/>
  </si>
  <si>
    <t>　b)「特急料金」</t>
    <rPh sb="4" eb="6">
      <t>トッキュウ</t>
    </rPh>
    <rPh sb="6" eb="8">
      <t>リョウキン</t>
    </rPh>
    <phoneticPr fontId="19"/>
  </si>
  <si>
    <t>　　・自由席料金での対応とする</t>
    <rPh sb="3" eb="6">
      <t>ジユウセキ</t>
    </rPh>
    <rPh sb="6" eb="8">
      <t>リョウキン</t>
    </rPh>
    <rPh sb="10" eb="12">
      <t>タイオウ</t>
    </rPh>
    <phoneticPr fontId="19"/>
  </si>
  <si>
    <t>　　・滋賀県内開催競技は補助対象外</t>
    <rPh sb="3" eb="5">
      <t>シガ</t>
    </rPh>
    <rPh sb="5" eb="7">
      <t>ケンナイ</t>
    </rPh>
    <rPh sb="7" eb="9">
      <t>カイサイ</t>
    </rPh>
    <rPh sb="9" eb="11">
      <t>キョウギ</t>
    </rPh>
    <rPh sb="12" eb="14">
      <t>ホジョ</t>
    </rPh>
    <rPh sb="14" eb="16">
      <t>タイショウ</t>
    </rPh>
    <rPh sb="16" eb="17">
      <t>ガイ</t>
    </rPh>
    <phoneticPr fontId="19"/>
  </si>
  <si>
    <t xml:space="preserve"> 　 ・補助対象となる宿泊日数は、実際の宿泊日数とは必ずしも一致しない</t>
    <rPh sb="4" eb="6">
      <t>ホジョ</t>
    </rPh>
    <rPh sb="6" eb="8">
      <t>タイショウ</t>
    </rPh>
    <rPh sb="11" eb="13">
      <t>シュクハク</t>
    </rPh>
    <rPh sb="13" eb="15">
      <t>ニッスウ</t>
    </rPh>
    <rPh sb="17" eb="19">
      <t>ジッサイ</t>
    </rPh>
    <rPh sb="20" eb="23">
      <t>シュクハクビ</t>
    </rPh>
    <rPh sb="23" eb="24">
      <t>スウ</t>
    </rPh>
    <rPh sb="26" eb="27">
      <t>カナラ</t>
    </rPh>
    <rPh sb="30" eb="32">
      <t>イッチ</t>
    </rPh>
    <phoneticPr fontId="19"/>
  </si>
  <si>
    <t xml:space="preserve"> 　　開始日：</t>
    <rPh sb="3" eb="6">
      <t>カイシビ</t>
    </rPh>
    <phoneticPr fontId="19"/>
  </si>
  <si>
    <t>次の①～④のうち最も早い日</t>
    <rPh sb="0" eb="1">
      <t>ツギ</t>
    </rPh>
    <rPh sb="8" eb="9">
      <t>モット</t>
    </rPh>
    <rPh sb="10" eb="11">
      <t>ハヤ</t>
    </rPh>
    <rPh sb="12" eb="13">
      <t>ヒ</t>
    </rPh>
    <phoneticPr fontId="19"/>
  </si>
  <si>
    <t>①午前開始の開会式に出席した場合、その前日</t>
    <rPh sb="1" eb="3">
      <t>ゴゼン</t>
    </rPh>
    <rPh sb="3" eb="5">
      <t>カイシ</t>
    </rPh>
    <rPh sb="10" eb="12">
      <t>シュッセキ</t>
    </rPh>
    <rPh sb="14" eb="16">
      <t>バアイ</t>
    </rPh>
    <rPh sb="19" eb="21">
      <t>ゼンジツ</t>
    </rPh>
    <phoneticPr fontId="19"/>
  </si>
  <si>
    <t>②午後開始の開会式に出席した場合、その当日</t>
    <rPh sb="1" eb="3">
      <t>ゴゴ</t>
    </rPh>
    <rPh sb="3" eb="5">
      <t>カイシ</t>
    </rPh>
    <rPh sb="6" eb="8">
      <t>カイカイ</t>
    </rPh>
    <rPh sb="8" eb="9">
      <t>シキ</t>
    </rPh>
    <rPh sb="10" eb="12">
      <t>シュッセキ</t>
    </rPh>
    <rPh sb="14" eb="16">
      <t>バアイ</t>
    </rPh>
    <rPh sb="19" eb="21">
      <t>トウジツ</t>
    </rPh>
    <phoneticPr fontId="19"/>
  </si>
  <si>
    <t>③最初に出場した(含 補欠)試合の前日</t>
    <rPh sb="1" eb="3">
      <t>サイショ</t>
    </rPh>
    <rPh sb="4" eb="6">
      <t>シュツジョウ</t>
    </rPh>
    <rPh sb="9" eb="10">
      <t>フク</t>
    </rPh>
    <rPh sb="11" eb="13">
      <t>ホケツ</t>
    </rPh>
    <rPh sb="17" eb="19">
      <t>ゼンジツ</t>
    </rPh>
    <phoneticPr fontId="19"/>
  </si>
  <si>
    <t>次のいずれか</t>
    <rPh sb="0" eb="1">
      <t>ツギ</t>
    </rPh>
    <phoneticPr fontId="19"/>
  </si>
  <si>
    <t>人数とは必ずしも一致しません。</t>
    <rPh sb="0" eb="2">
      <t>ニンズウ</t>
    </rPh>
    <rPh sb="4" eb="5">
      <t>カナラ</t>
    </rPh>
    <rPh sb="8" eb="10">
      <t>イッチ</t>
    </rPh>
    <phoneticPr fontId="19"/>
  </si>
  <si>
    <t>　　　補欠を含むエントリー選手のみ（マネージャーは対象外です）</t>
    <rPh sb="3" eb="5">
      <t>ホケツ</t>
    </rPh>
    <rPh sb="6" eb="7">
      <t>フク</t>
    </rPh>
    <rPh sb="13" eb="15">
      <t>センシュ</t>
    </rPh>
    <rPh sb="25" eb="28">
      <t>タイショウガイ</t>
    </rPh>
    <phoneticPr fontId="19"/>
  </si>
  <si>
    <t>　　・適用できるすべての割引を利用すること</t>
    <rPh sb="3" eb="5">
      <t>テキヨウ</t>
    </rPh>
    <rPh sb="12" eb="14">
      <t>ワリビキ</t>
    </rPh>
    <rPh sb="15" eb="17">
      <t>リヨウ</t>
    </rPh>
    <phoneticPr fontId="19"/>
  </si>
  <si>
    <t>ＤＡＴＡ</t>
    <phoneticPr fontId="19"/>
  </si>
  <si>
    <t>高等学校</t>
    <rPh sb="0" eb="4">
      <t>コウトウガッコウ</t>
    </rPh>
    <phoneticPr fontId="19"/>
  </si>
  <si>
    <t>data</t>
    <phoneticPr fontId="19"/>
  </si>
  <si>
    <t>IH開催</t>
    <rPh sb="2" eb="4">
      <t>カイサイ</t>
    </rPh>
    <phoneticPr fontId="19"/>
  </si>
  <si>
    <t>№</t>
    <phoneticPr fontId="19"/>
  </si>
  <si>
    <t>競技名</t>
    <rPh sb="0" eb="3">
      <t>キョウギメイ</t>
    </rPh>
    <phoneticPr fontId="19"/>
  </si>
  <si>
    <t>都道府県名</t>
    <rPh sb="0" eb="4">
      <t>トドウフケン</t>
    </rPh>
    <rPh sb="4" eb="5">
      <t>メイ</t>
    </rPh>
    <phoneticPr fontId="19"/>
  </si>
  <si>
    <t>ブロック№</t>
    <phoneticPr fontId="19"/>
  </si>
  <si>
    <t>地域</t>
    <phoneticPr fontId="19"/>
  </si>
  <si>
    <t xml:space="preserve">ブロック </t>
    <phoneticPr fontId="19"/>
  </si>
  <si>
    <t>都 道 府 県</t>
  </si>
  <si>
    <t>膳所高等学校</t>
  </si>
  <si>
    <t>陸上競技</t>
    <rPh sb="2" eb="4">
      <t>キョウギ</t>
    </rPh>
    <phoneticPr fontId="6"/>
  </si>
  <si>
    <t>北海道</t>
  </si>
  <si>
    <t>東</t>
    <phoneticPr fontId="19"/>
  </si>
  <si>
    <t>堅田高等学校</t>
  </si>
  <si>
    <t>水泳</t>
  </si>
  <si>
    <t>青森県</t>
  </si>
  <si>
    <t>北東北</t>
    <rPh sb="0" eb="1">
      <t>キタ</t>
    </rPh>
    <phoneticPr fontId="19"/>
  </si>
  <si>
    <t>青森</t>
    <phoneticPr fontId="19"/>
  </si>
  <si>
    <t>岩手</t>
    <phoneticPr fontId="19"/>
  </si>
  <si>
    <t>秋田</t>
    <phoneticPr fontId="19"/>
  </si>
  <si>
    <t>東大津高等学校</t>
  </si>
  <si>
    <t>体操</t>
  </si>
  <si>
    <t>岩手県</t>
  </si>
  <si>
    <t>南東北</t>
    <rPh sb="0" eb="1">
      <t>ミナミ</t>
    </rPh>
    <phoneticPr fontId="19"/>
  </si>
  <si>
    <t>宮城</t>
    <phoneticPr fontId="19"/>
  </si>
  <si>
    <t>山形</t>
    <phoneticPr fontId="19"/>
  </si>
  <si>
    <t>福島</t>
    <phoneticPr fontId="19"/>
  </si>
  <si>
    <t>北大津高等学校</t>
  </si>
  <si>
    <t>ソフトテニス</t>
  </si>
  <si>
    <t>宮城県</t>
  </si>
  <si>
    <t>北関東</t>
    <rPh sb="0" eb="1">
      <t>キタ</t>
    </rPh>
    <phoneticPr fontId="19"/>
  </si>
  <si>
    <t>茨城</t>
    <phoneticPr fontId="19"/>
  </si>
  <si>
    <t>栃木</t>
    <phoneticPr fontId="19"/>
  </si>
  <si>
    <t>群馬</t>
    <phoneticPr fontId="19"/>
  </si>
  <si>
    <t>埼玉</t>
    <phoneticPr fontId="19"/>
  </si>
  <si>
    <t>大津高等学校</t>
  </si>
  <si>
    <t>卓球</t>
  </si>
  <si>
    <t>秋田県</t>
  </si>
  <si>
    <t>南関東</t>
    <rPh sb="0" eb="1">
      <t>ミナミ</t>
    </rPh>
    <phoneticPr fontId="19"/>
  </si>
  <si>
    <t>千葉</t>
    <phoneticPr fontId="19"/>
  </si>
  <si>
    <t>東京</t>
    <phoneticPr fontId="19"/>
  </si>
  <si>
    <t>神奈川</t>
    <phoneticPr fontId="19"/>
  </si>
  <si>
    <t>山梨</t>
    <phoneticPr fontId="19"/>
  </si>
  <si>
    <t>石山高等学校</t>
  </si>
  <si>
    <t>バスケットボール</t>
  </si>
  <si>
    <t>山形県</t>
  </si>
  <si>
    <t>中</t>
    <phoneticPr fontId="19"/>
  </si>
  <si>
    <t>北信越</t>
  </si>
  <si>
    <t>新潟</t>
    <phoneticPr fontId="19"/>
  </si>
  <si>
    <t>富山</t>
    <phoneticPr fontId="19"/>
  </si>
  <si>
    <t>石川</t>
    <phoneticPr fontId="19"/>
  </si>
  <si>
    <t>福井</t>
    <phoneticPr fontId="19"/>
  </si>
  <si>
    <t>長野</t>
    <phoneticPr fontId="19"/>
  </si>
  <si>
    <t>瀬田工業高等学校</t>
  </si>
  <si>
    <t>バレーボール</t>
  </si>
  <si>
    <t>福島県</t>
  </si>
  <si>
    <t>東海</t>
    <phoneticPr fontId="19"/>
  </si>
  <si>
    <t>岐阜</t>
    <phoneticPr fontId="19"/>
  </si>
  <si>
    <t>静岡</t>
    <phoneticPr fontId="19"/>
  </si>
  <si>
    <t>愛知</t>
    <phoneticPr fontId="19"/>
  </si>
  <si>
    <t>三重</t>
    <phoneticPr fontId="19"/>
  </si>
  <si>
    <t>大津商業高等学校</t>
  </si>
  <si>
    <t>バドミントン</t>
  </si>
  <si>
    <t>茨城県</t>
  </si>
  <si>
    <t>近畿</t>
    <phoneticPr fontId="19"/>
  </si>
  <si>
    <t>滋賀</t>
    <phoneticPr fontId="19"/>
  </si>
  <si>
    <t>京都</t>
    <phoneticPr fontId="19"/>
  </si>
  <si>
    <t>大阪</t>
    <phoneticPr fontId="19"/>
  </si>
  <si>
    <t>兵庫</t>
    <phoneticPr fontId="19"/>
  </si>
  <si>
    <t>奈良</t>
    <phoneticPr fontId="19"/>
  </si>
  <si>
    <t>和歌山</t>
    <phoneticPr fontId="19"/>
  </si>
  <si>
    <t>彦根東高等学校</t>
  </si>
  <si>
    <t>アメリカンフットボール</t>
  </si>
  <si>
    <t>栃木県</t>
  </si>
  <si>
    <t>西</t>
    <phoneticPr fontId="19"/>
  </si>
  <si>
    <t>中国</t>
    <phoneticPr fontId="19"/>
  </si>
  <si>
    <t>鳥取</t>
    <phoneticPr fontId="19"/>
  </si>
  <si>
    <t>島根</t>
    <phoneticPr fontId="19"/>
  </si>
  <si>
    <t>岡山</t>
    <phoneticPr fontId="19"/>
  </si>
  <si>
    <t>広島</t>
    <phoneticPr fontId="19"/>
  </si>
  <si>
    <t>山口</t>
    <phoneticPr fontId="19"/>
  </si>
  <si>
    <t>河瀬高等学校</t>
  </si>
  <si>
    <t>サッカー</t>
  </si>
  <si>
    <t>群馬県</t>
  </si>
  <si>
    <t>四国</t>
    <phoneticPr fontId="19"/>
  </si>
  <si>
    <t>徳島</t>
    <phoneticPr fontId="19"/>
  </si>
  <si>
    <t>香川</t>
    <phoneticPr fontId="19"/>
  </si>
  <si>
    <t>愛媛</t>
    <phoneticPr fontId="19"/>
  </si>
  <si>
    <t>高知</t>
    <phoneticPr fontId="19"/>
  </si>
  <si>
    <t>彦根西高等学校</t>
  </si>
  <si>
    <t>ラグビー</t>
  </si>
  <si>
    <t>埼玉県</t>
  </si>
  <si>
    <t>北九州</t>
    <rPh sb="0" eb="1">
      <t>キタ</t>
    </rPh>
    <phoneticPr fontId="19"/>
  </si>
  <si>
    <t>福岡</t>
    <phoneticPr fontId="19"/>
  </si>
  <si>
    <t>佐賀</t>
    <phoneticPr fontId="19"/>
  </si>
  <si>
    <t>長崎</t>
    <phoneticPr fontId="19"/>
  </si>
  <si>
    <t>大分</t>
    <phoneticPr fontId="19"/>
  </si>
  <si>
    <t>彦根翔陽高等学校</t>
  </si>
  <si>
    <t>ソフトボール</t>
  </si>
  <si>
    <t>千葉県</t>
  </si>
  <si>
    <t>南九州</t>
    <rPh sb="0" eb="1">
      <t>ミナミ</t>
    </rPh>
    <phoneticPr fontId="19"/>
  </si>
  <si>
    <t>熊本</t>
    <phoneticPr fontId="19"/>
  </si>
  <si>
    <t>宮崎</t>
    <phoneticPr fontId="19"/>
  </si>
  <si>
    <t>鹿児島</t>
    <phoneticPr fontId="19"/>
  </si>
  <si>
    <t>沖縄</t>
    <phoneticPr fontId="19"/>
  </si>
  <si>
    <t>彦根翔西館高等学校</t>
  </si>
  <si>
    <t>ハンドボール</t>
  </si>
  <si>
    <t>東京都</t>
  </si>
  <si>
    <t>彦根工業高等学校</t>
  </si>
  <si>
    <t>剣道</t>
  </si>
  <si>
    <t>神奈川県</t>
  </si>
  <si>
    <t>長浜高等学校</t>
  </si>
  <si>
    <t>柔道</t>
  </si>
  <si>
    <t>新潟県</t>
  </si>
  <si>
    <t>会長</t>
    <rPh sb="0" eb="2">
      <t>カイチョウ</t>
    </rPh>
    <phoneticPr fontId="19"/>
  </si>
  <si>
    <t>長浜北高等学校</t>
  </si>
  <si>
    <t>弓道</t>
  </si>
  <si>
    <t>富山県</t>
  </si>
  <si>
    <t>長浜北高等学校(新校)</t>
    <rPh sb="8" eb="9">
      <t>シン</t>
    </rPh>
    <rPh sb="9" eb="10">
      <t>コウ</t>
    </rPh>
    <phoneticPr fontId="19"/>
  </si>
  <si>
    <t>アーチェリー</t>
  </si>
  <si>
    <t>石川県</t>
  </si>
  <si>
    <t>虎姫高等学校</t>
  </si>
  <si>
    <t>相撲</t>
  </si>
  <si>
    <t>福井県</t>
  </si>
  <si>
    <t>伊香高等学校</t>
  </si>
  <si>
    <t>ボート</t>
  </si>
  <si>
    <t>山梨県</t>
  </si>
  <si>
    <t>長浜農業高等学校</t>
  </si>
  <si>
    <t>ヨット</t>
  </si>
  <si>
    <t>長野県</t>
  </si>
  <si>
    <t>長浜北星高等学校</t>
  </si>
  <si>
    <t>登山</t>
  </si>
  <si>
    <t>岐阜県</t>
  </si>
  <si>
    <t>八幡高等学校</t>
  </si>
  <si>
    <t>スキー</t>
  </si>
  <si>
    <t>静岡県</t>
  </si>
  <si>
    <t>八幡工業高等学校</t>
  </si>
  <si>
    <t>ウエイトリフティング</t>
  </si>
  <si>
    <t>愛知県</t>
  </si>
  <si>
    <t>八幡商業高等学校</t>
  </si>
  <si>
    <t>自転車</t>
  </si>
  <si>
    <t>三重県</t>
  </si>
  <si>
    <t>草津東高等学校</t>
  </si>
  <si>
    <t>馬術</t>
  </si>
  <si>
    <t>滋賀県</t>
  </si>
  <si>
    <t>草津高等学校</t>
  </si>
  <si>
    <t>ホッケー</t>
  </si>
  <si>
    <t>京都府</t>
  </si>
  <si>
    <t>玉川高等学校</t>
  </si>
  <si>
    <t>レスリング</t>
  </si>
  <si>
    <t>大阪府</t>
  </si>
  <si>
    <t>湖南農業高等学校</t>
  </si>
  <si>
    <t>テニス</t>
  </si>
  <si>
    <t>兵庫県</t>
  </si>
  <si>
    <t>守山高等学校</t>
  </si>
  <si>
    <t>フエンシング</t>
  </si>
  <si>
    <t>奈良県</t>
  </si>
  <si>
    <t>守山北高等学校</t>
  </si>
  <si>
    <t>ボクシング</t>
  </si>
  <si>
    <t>和歌山県</t>
  </si>
  <si>
    <t>栗東高等学校</t>
  </si>
  <si>
    <t>空手道</t>
  </si>
  <si>
    <t>鳥取県</t>
  </si>
  <si>
    <t>国際情報高等学校</t>
  </si>
  <si>
    <t>カヌー</t>
  </si>
  <si>
    <t>島根県</t>
  </si>
  <si>
    <t>水口高等学校</t>
  </si>
  <si>
    <t>ライフル射撃</t>
    <rPh sb="4" eb="6">
      <t>シャゲキ</t>
    </rPh>
    <phoneticPr fontId="6"/>
  </si>
  <si>
    <t>岡山県</t>
  </si>
  <si>
    <t>水口東高等学校</t>
  </si>
  <si>
    <t>スケート</t>
  </si>
  <si>
    <t>広島県</t>
  </si>
  <si>
    <t>甲南高等学校</t>
  </si>
  <si>
    <t>スポーツ拳法</t>
    <rPh sb="4" eb="6">
      <t>ケンポウ</t>
    </rPh>
    <phoneticPr fontId="5"/>
  </si>
  <si>
    <t>山口県</t>
  </si>
  <si>
    <t>信楽高等学校</t>
  </si>
  <si>
    <t>野球</t>
  </si>
  <si>
    <t>徳島県</t>
  </si>
  <si>
    <t>野洲高等学校</t>
  </si>
  <si>
    <t>定通部</t>
  </si>
  <si>
    <t>香川県</t>
  </si>
  <si>
    <t>石部高等学校</t>
  </si>
  <si>
    <t>1-1</t>
    <phoneticPr fontId="19"/>
  </si>
  <si>
    <t>駅伝</t>
    <rPh sb="0" eb="2">
      <t>エキデン</t>
    </rPh>
    <phoneticPr fontId="19"/>
  </si>
  <si>
    <t>愛媛県</t>
  </si>
  <si>
    <t>甲西高等学校</t>
  </si>
  <si>
    <t>高知県</t>
  </si>
  <si>
    <t>高島高等学校</t>
  </si>
  <si>
    <t>福岡県</t>
  </si>
  <si>
    <t>安曇川高等学校</t>
  </si>
  <si>
    <t>佐賀県</t>
  </si>
  <si>
    <t>八日市高等学校</t>
  </si>
  <si>
    <t>長崎県</t>
  </si>
  <si>
    <t>能登川高等学校</t>
  </si>
  <si>
    <t>熊本県</t>
  </si>
  <si>
    <t>八日市南高等学校</t>
  </si>
  <si>
    <t>大分県</t>
  </si>
  <si>
    <t>伊吹高等学校</t>
  </si>
  <si>
    <t>宮崎県</t>
  </si>
  <si>
    <t>米原高等学校</t>
  </si>
  <si>
    <t>鹿児島県</t>
  </si>
  <si>
    <t>日野高等学校</t>
  </si>
  <si>
    <t>沖縄県</t>
  </si>
  <si>
    <t>愛知高等学校</t>
  </si>
  <si>
    <t>比叡山高等学校</t>
  </si>
  <si>
    <t>滋賀短期大学附属高等学校</t>
  </si>
  <si>
    <t>幸福の科学学園関西高等学校</t>
    <phoneticPr fontId="19"/>
  </si>
  <si>
    <t>近江高等学校</t>
  </si>
  <si>
    <t>彦根総合高等学校</t>
  </si>
  <si>
    <t>近江兄弟社高等学校</t>
  </si>
  <si>
    <t>光泉高等学校</t>
  </si>
  <si>
    <t>綾羽高等学校</t>
  </si>
  <si>
    <t>立命館守山高等学校</t>
  </si>
  <si>
    <t>滋賀学園高等学校</t>
  </si>
  <si>
    <t>ＭＩＨＯ美学院中等教育学校</t>
    <phoneticPr fontId="19"/>
  </si>
  <si>
    <t>瀬田高等学校</t>
    <rPh sb="2" eb="6">
      <t>コウトウガッコウ</t>
    </rPh>
    <phoneticPr fontId="19"/>
  </si>
  <si>
    <t>瀬田工業高等学校(定時制)</t>
    <rPh sb="0" eb="2">
      <t>セタ</t>
    </rPh>
    <rPh sb="2" eb="4">
      <t>コウギョウ</t>
    </rPh>
    <rPh sb="4" eb="8">
      <t>コウトウガッコウ</t>
    </rPh>
    <rPh sb="9" eb="12">
      <t>テイジセイ</t>
    </rPh>
    <phoneticPr fontId="19"/>
  </si>
  <si>
    <t>大津清陵高等学校(昼間定時制)</t>
    <rPh sb="9" eb="11">
      <t>チュウカン</t>
    </rPh>
    <rPh sb="11" eb="14">
      <t>テイジセイ</t>
    </rPh>
    <phoneticPr fontId="19"/>
  </si>
  <si>
    <t>大津清陵高等学校馬場分校</t>
    <rPh sb="8" eb="10">
      <t>バンバ</t>
    </rPh>
    <rPh sb="10" eb="12">
      <t>ブンコウ</t>
    </rPh>
    <phoneticPr fontId="19"/>
  </si>
  <si>
    <t>能登川高等学校(定時制)</t>
    <rPh sb="8" eb="11">
      <t>テイジセイ</t>
    </rPh>
    <phoneticPr fontId="19"/>
  </si>
  <si>
    <t>彦根東高等学校（定時制)</t>
    <rPh sb="8" eb="11">
      <t>テイジセイ</t>
    </rPh>
    <phoneticPr fontId="19"/>
  </si>
  <si>
    <t>彦根工業高等学校(定時制)</t>
    <rPh sb="9" eb="12">
      <t>テイジセイ</t>
    </rPh>
    <phoneticPr fontId="19"/>
  </si>
  <si>
    <t>長浜北星高等学校(定時制)</t>
    <rPh sb="9" eb="12">
      <t>テイジセイ</t>
    </rPh>
    <phoneticPr fontId="19"/>
  </si>
  <si>
    <t>聾話学校</t>
    <phoneticPr fontId="19"/>
  </si>
  <si>
    <t>長浜北星高等養護学校</t>
    <phoneticPr fontId="19"/>
  </si>
  <si>
    <t>甲南高等養護学校</t>
    <phoneticPr fontId="19"/>
  </si>
  <si>
    <t>愛知高等養護学校</t>
    <phoneticPr fontId="19"/>
  </si>
  <si>
    <t>綾羽高等学校(定時制)</t>
    <rPh sb="7" eb="10">
      <t>テイジセイ</t>
    </rPh>
    <phoneticPr fontId="19"/>
  </si>
  <si>
    <t>大津清陵高等学校(通信制)</t>
    <rPh sb="9" eb="12">
      <t>ツウシンセイ</t>
    </rPh>
    <phoneticPr fontId="19"/>
  </si>
  <si>
    <t>綾羽高等学校(通信制)</t>
    <rPh sb="7" eb="10">
      <t>ツウシンセイ</t>
    </rPh>
    <phoneticPr fontId="19"/>
  </si>
  <si>
    <t>司学館高等学校</t>
    <phoneticPr fontId="19"/>
  </si>
  <si>
    <t>元号</t>
    <rPh sb="0" eb="2">
      <t>ゲンゴウ</t>
    </rPh>
    <phoneticPr fontId="19"/>
  </si>
  <si>
    <t>年</t>
    <rPh sb="0" eb="1">
      <t>ネン</t>
    </rPh>
    <phoneticPr fontId="19"/>
  </si>
  <si>
    <t>DATA</t>
    <phoneticPr fontId="19"/>
  </si>
  <si>
    <t>年度　</t>
    <rPh sb="0" eb="2">
      <t>ネンド</t>
    </rPh>
    <phoneticPr fontId="19"/>
  </si>
  <si>
    <t>課程等</t>
    <rPh sb="0" eb="2">
      <t>カテイ</t>
    </rPh>
    <rPh sb="2" eb="3">
      <t>トウ</t>
    </rPh>
    <phoneticPr fontId="19"/>
  </si>
  <si>
    <t>）駅・[</t>
    <rPh sb="1" eb="2">
      <t>エキ</t>
    </rPh>
    <phoneticPr fontId="19"/>
  </si>
  <si>
    <t>（</t>
    <phoneticPr fontId="19"/>
  </si>
  <si>
    <t>正規</t>
    <rPh sb="0" eb="2">
      <t>セイキ</t>
    </rPh>
    <phoneticPr fontId="19"/>
  </si>
  <si>
    <t>(</t>
    <phoneticPr fontId="19"/>
  </si>
  <si>
    <t xml:space="preserve"> 　 ・エントリー選手個々に補助の可否を判断する。一律ではない。</t>
    <rPh sb="9" eb="11">
      <t>センシュ</t>
    </rPh>
    <rPh sb="11" eb="13">
      <t>ココ</t>
    </rPh>
    <rPh sb="14" eb="16">
      <t>ホジョ</t>
    </rPh>
    <rPh sb="17" eb="19">
      <t>カヒ</t>
    </rPh>
    <rPh sb="20" eb="22">
      <t>ハンダン</t>
    </rPh>
    <rPh sb="25" eb="27">
      <t>イチリツ</t>
    </rPh>
    <phoneticPr fontId="19"/>
  </si>
  <si>
    <t xml:space="preserve"> 　 ・補助対象となる宿泊：下記の開始日夜～最終日夜の宿泊で実際に宿泊したもの</t>
    <rPh sb="4" eb="6">
      <t>ホジョ</t>
    </rPh>
    <rPh sb="6" eb="8">
      <t>タイショウ</t>
    </rPh>
    <rPh sb="11" eb="13">
      <t>シュクハク</t>
    </rPh>
    <rPh sb="14" eb="16">
      <t>カキ</t>
    </rPh>
    <rPh sb="17" eb="20">
      <t>カイシビ</t>
    </rPh>
    <rPh sb="20" eb="21">
      <t>ヨル</t>
    </rPh>
    <rPh sb="22" eb="24">
      <t>サイシュウ</t>
    </rPh>
    <rPh sb="25" eb="26">
      <t>ヨル</t>
    </rPh>
    <rPh sb="27" eb="29">
      <t>シュクハク</t>
    </rPh>
    <rPh sb="30" eb="32">
      <t>ジッサイ</t>
    </rPh>
    <rPh sb="33" eb="35">
      <t>シュクハク</t>
    </rPh>
    <phoneticPr fontId="19"/>
  </si>
  <si>
    <t>最終日：</t>
    <rPh sb="0" eb="2">
      <t>サイシュウ</t>
    </rPh>
    <phoneticPr fontId="19"/>
  </si>
  <si>
    <t xml:space="preserve"> 補助金交付にかかる留意点</t>
    <rPh sb="1" eb="4">
      <t>ホジョキン</t>
    </rPh>
    <rPh sb="4" eb="6">
      <t>コウフ</t>
    </rPh>
    <rPh sb="10" eb="13">
      <t>リュウイテン</t>
    </rPh>
    <phoneticPr fontId="19"/>
  </si>
  <si>
    <t>-1</t>
    <phoneticPr fontId="19"/>
  </si>
  <si>
    <t>記入上の留意点</t>
    <rPh sb="0" eb="3">
      <t>キニュウジョウ</t>
    </rPh>
    <rPh sb="4" eb="7">
      <t>リュウイテン</t>
    </rPh>
    <phoneticPr fontId="19"/>
  </si>
  <si>
    <t>　その行事が午前開始の場合その前日、午後開始の場合その当日</t>
    <rPh sb="3" eb="5">
      <t>ギョウジ</t>
    </rPh>
    <rPh sb="6" eb="8">
      <t>ゴゼン</t>
    </rPh>
    <rPh sb="8" eb="10">
      <t>カイシ</t>
    </rPh>
    <rPh sb="11" eb="13">
      <t>バアイ</t>
    </rPh>
    <rPh sb="15" eb="17">
      <t>ゼンジツ</t>
    </rPh>
    <rPh sb="18" eb="20">
      <t>ゴゴ</t>
    </rPh>
    <rPh sb="20" eb="22">
      <t>カイシ</t>
    </rPh>
    <rPh sb="23" eb="25">
      <t>バアイ</t>
    </rPh>
    <rPh sb="27" eb="29">
      <t>トウジツ</t>
    </rPh>
    <phoneticPr fontId="19"/>
  </si>
  <si>
    <t>　ただし、必要最少人数のみ対象とする</t>
    <rPh sb="5" eb="7">
      <t>ヒツヨウ</t>
    </rPh>
    <rPh sb="7" eb="9">
      <t>サイショウ</t>
    </rPh>
    <rPh sb="9" eb="11">
      <t>ニンズウ</t>
    </rPh>
    <rPh sb="13" eb="15">
      <t>タイショウ</t>
    </rPh>
    <phoneticPr fontId="19"/>
  </si>
  <si>
    <t>円 往復)</t>
    <rPh sb="0" eb="1">
      <t>エン</t>
    </rPh>
    <rPh sb="2" eb="4">
      <t>オウフク</t>
    </rPh>
    <phoneticPr fontId="19"/>
  </si>
  <si>
    <t>⑥(</t>
  </si>
  <si>
    <t>人×</t>
    <rPh sb="0" eb="1">
      <t>ニン</t>
    </rPh>
    <phoneticPr fontId="19"/>
  </si>
  <si>
    <t>日=</t>
    <rPh sb="0" eb="1">
      <t>ニチ</t>
    </rPh>
    <phoneticPr fontId="19"/>
  </si>
  <si>
    <t>○○：△△</t>
    <phoneticPr fontId="19"/>
  </si>
  <si>
    <t>全日制</t>
  </si>
  <si>
    <t>1 陸上競技</t>
  </si>
  <si>
    <t>2 水泳</t>
  </si>
  <si>
    <t>3 体操</t>
  </si>
  <si>
    <t>4 ソフトテニス</t>
  </si>
  <si>
    <t>5 卓球</t>
  </si>
  <si>
    <t>6 バスケットボール</t>
  </si>
  <si>
    <t>7 バレーボール</t>
  </si>
  <si>
    <t>8 バドミントン</t>
  </si>
  <si>
    <t>9 アメリカンフットボール</t>
  </si>
  <si>
    <t>10 サッカー</t>
  </si>
  <si>
    <t>11 ラグビー</t>
  </si>
  <si>
    <t>12 ソフトボール</t>
  </si>
  <si>
    <t>13 ハンドボール</t>
  </si>
  <si>
    <t>14 剣道</t>
  </si>
  <si>
    <t>15 柔道</t>
  </si>
  <si>
    <t>16 弓道</t>
  </si>
  <si>
    <t>17 アーチェリー</t>
  </si>
  <si>
    <t>18 相撲</t>
  </si>
  <si>
    <t>20 ヨット</t>
  </si>
  <si>
    <t>21 登山</t>
  </si>
  <si>
    <t>22 スキー</t>
  </si>
  <si>
    <t>23 ウエイトリフティング</t>
  </si>
  <si>
    <t>24 自転車</t>
  </si>
  <si>
    <t>25 馬術</t>
  </si>
  <si>
    <t>26 ホッケー</t>
  </si>
  <si>
    <t>27 レスリング</t>
  </si>
  <si>
    <t>28 テニス</t>
  </si>
  <si>
    <t>29 フエンシング</t>
  </si>
  <si>
    <t>30 ボクシング</t>
  </si>
  <si>
    <t>31 空手道</t>
  </si>
  <si>
    <t>32 カヌー</t>
  </si>
  <si>
    <t>33 ライフル射撃</t>
  </si>
  <si>
    <t>34 スケート</t>
  </si>
  <si>
    <t>35 スポーツ拳法</t>
  </si>
  <si>
    <t>36 野球</t>
  </si>
  <si>
    <t>37 定通部</t>
  </si>
  <si>
    <t>円]</t>
    <rPh sb="0" eb="1">
      <t>エン</t>
    </rPh>
    <phoneticPr fontId="19"/>
  </si>
  <si>
    <t>⑥の１／３の額（10円未満切り捨て）</t>
    <rPh sb="6" eb="7">
      <t>ガク</t>
    </rPh>
    <rPh sb="10" eb="13">
      <t>エンミマン</t>
    </rPh>
    <rPh sb="13" eb="14">
      <t>キ</t>
    </rPh>
    <rPh sb="15" eb="16">
      <t>ス</t>
    </rPh>
    <phoneticPr fontId="19"/>
  </si>
  <si>
    <t>（宿泊なし日帰用）</t>
    <rPh sb="1" eb="3">
      <t>シュクハク</t>
    </rPh>
    <rPh sb="5" eb="7">
      <t>ヒガエ</t>
    </rPh>
    <rPh sb="7" eb="8">
      <t>ヨウ</t>
    </rPh>
    <phoneticPr fontId="19"/>
  </si>
  <si>
    <t>）駅</t>
    <rPh sb="1" eb="2">
      <t>エキ</t>
    </rPh>
    <phoneticPr fontId="19"/>
  </si>
  <si>
    <t>経路</t>
    <rPh sb="0" eb="2">
      <t>ケイロ</t>
    </rPh>
    <phoneticPr fontId="19"/>
  </si>
  <si>
    <t>正規運賃(円)</t>
    <rPh sb="0" eb="2">
      <t>セイキ</t>
    </rPh>
    <rPh sb="2" eb="4">
      <t>ウンチン</t>
    </rPh>
    <rPh sb="5" eb="6">
      <t>エン</t>
    </rPh>
    <phoneticPr fontId="19"/>
  </si>
  <si>
    <t>学割利用(円)</t>
    <rPh sb="0" eb="2">
      <t>ガクワリ</t>
    </rPh>
    <rPh sb="2" eb="4">
      <t>リヨウ</t>
    </rPh>
    <rPh sb="5" eb="6">
      <t>エン</t>
    </rPh>
    <phoneticPr fontId="19"/>
  </si>
  <si>
    <t>@片道運賃</t>
    <rPh sb="1" eb="3">
      <t>カタミチ</t>
    </rPh>
    <rPh sb="3" eb="5">
      <t>ウンチン</t>
    </rPh>
    <phoneticPr fontId="19"/>
  </si>
  <si>
    <t>選手数</t>
    <rPh sb="0" eb="3">
      <t>センシュスウ</t>
    </rPh>
    <phoneticPr fontId="19"/>
  </si>
  <si>
    <t>当日全往復経費</t>
    <rPh sb="0" eb="2">
      <t>トウジツ</t>
    </rPh>
    <rPh sb="2" eb="3">
      <t>ゼン</t>
    </rPh>
    <rPh sb="3" eb="5">
      <t>オウフク</t>
    </rPh>
    <rPh sb="5" eb="7">
      <t>ケイヒ</t>
    </rPh>
    <phoneticPr fontId="19"/>
  </si>
  <si>
    <t>大会期間中の総往復経費⑥</t>
    <rPh sb="0" eb="1">
      <t>タイカイ</t>
    </rPh>
    <rPh sb="1" eb="4">
      <t>キカンチュウ</t>
    </rPh>
    <rPh sb="5" eb="6">
      <t>ソウ</t>
    </rPh>
    <rPh sb="6" eb="8">
      <t>オウフク</t>
    </rPh>
    <rPh sb="8" eb="10">
      <t>ケイヒ</t>
    </rPh>
    <phoneticPr fontId="19"/>
  </si>
  <si>
    <r>
      <t>交通費⑥の</t>
    </r>
    <r>
      <rPr>
        <b/>
        <sz val="11"/>
        <rFont val="ＭＳ Ｐゴシック"/>
        <family val="3"/>
        <charset val="128"/>
      </rPr>
      <t xml:space="preserve">１／３（10円未満切り捨て） </t>
    </r>
    <rPh sb="0" eb="3">
      <t>コウツウヒ</t>
    </rPh>
    <rPh sb="11" eb="14">
      <t>エンミマン</t>
    </rPh>
    <rPh sb="14" eb="15">
      <t>キ</t>
    </rPh>
    <rPh sb="16" eb="17">
      <t>ス</t>
    </rPh>
    <phoneticPr fontId="19"/>
  </si>
  <si>
    <t>学校最寄り駅（鉄道の駅）から競技会場最寄り駅（原則として鉄道の駅）までの往復交通費実費を記入する（出場選手(エントリー選手）が8名以上は団券、100ｋm(JR)を超えるものは学割適用）。現地移動費（タクシー代・バス代等）は含めない（補助対象外）。</t>
    <rPh sb="0" eb="2">
      <t>ガッコウ</t>
    </rPh>
    <rPh sb="2" eb="4">
      <t>モヨ</t>
    </rPh>
    <rPh sb="5" eb="6">
      <t>エキ</t>
    </rPh>
    <rPh sb="7" eb="9">
      <t>テツドウ</t>
    </rPh>
    <rPh sb="10" eb="11">
      <t>エキ</t>
    </rPh>
    <rPh sb="14" eb="16">
      <t>キョウギ</t>
    </rPh>
    <rPh sb="16" eb="18">
      <t>カイジョウ</t>
    </rPh>
    <rPh sb="18" eb="20">
      <t>モヨ</t>
    </rPh>
    <rPh sb="21" eb="22">
      <t>エキ</t>
    </rPh>
    <rPh sb="23" eb="25">
      <t>ゲンソク</t>
    </rPh>
    <rPh sb="28" eb="30">
      <t>テツドウ</t>
    </rPh>
    <rPh sb="31" eb="32">
      <t>エキ</t>
    </rPh>
    <rPh sb="36" eb="38">
      <t>オウフク</t>
    </rPh>
    <rPh sb="38" eb="41">
      <t>コウツウヒ</t>
    </rPh>
    <rPh sb="41" eb="43">
      <t>ジッピ</t>
    </rPh>
    <rPh sb="44" eb="46">
      <t>キニュウ</t>
    </rPh>
    <rPh sb="49" eb="51">
      <t>シュツジョウ</t>
    </rPh>
    <rPh sb="51" eb="53">
      <t>センシュ</t>
    </rPh>
    <rPh sb="59" eb="61">
      <t>センシュ</t>
    </rPh>
    <rPh sb="64" eb="65">
      <t>メイ</t>
    </rPh>
    <rPh sb="65" eb="67">
      <t>イジョウ</t>
    </rPh>
    <rPh sb="68" eb="70">
      <t>ダンケン</t>
    </rPh>
    <rPh sb="81" eb="82">
      <t>コ</t>
    </rPh>
    <rPh sb="87" eb="89">
      <t>ガクワリ</t>
    </rPh>
    <rPh sb="89" eb="91">
      <t>テキヨウ</t>
    </rPh>
    <rPh sb="93" eb="95">
      <t>ゲンチ</t>
    </rPh>
    <rPh sb="95" eb="98">
      <t>イドウヒ</t>
    </rPh>
    <rPh sb="103" eb="104">
      <t>ダイ</t>
    </rPh>
    <rPh sb="107" eb="108">
      <t>ダイ</t>
    </rPh>
    <rPh sb="108" eb="109">
      <t>トウ</t>
    </rPh>
    <rPh sb="111" eb="112">
      <t>フク</t>
    </rPh>
    <rPh sb="116" eb="118">
      <t>ホジョ</t>
    </rPh>
    <rPh sb="118" eb="121">
      <t>タイショウガイ</t>
    </rPh>
    <phoneticPr fontId="19"/>
  </si>
  <si>
    <t>H290425</t>
    <phoneticPr fontId="19"/>
  </si>
  <si>
    <t xml:space="preserve">(4)version </t>
    <phoneticPr fontId="19"/>
  </si>
  <si>
    <t>H290616</t>
    <phoneticPr fontId="19"/>
  </si>
  <si>
    <t>日帰り専用シート追加</t>
    <rPh sb="0" eb="2">
      <t>ヒガエ</t>
    </rPh>
    <rPh sb="3" eb="5">
      <t>センヨウ</t>
    </rPh>
    <rPh sb="8" eb="10">
      <t>ツイカ</t>
    </rPh>
    <phoneticPr fontId="19"/>
  </si>
  <si>
    <t>団券利用(円)</t>
    <rPh sb="0" eb="2">
      <t>ダンケン</t>
    </rPh>
    <rPh sb="2" eb="4">
      <t>リヨウ</t>
    </rPh>
    <rPh sb="5" eb="6">
      <t>エン</t>
    </rPh>
    <phoneticPr fontId="19"/>
  </si>
  <si>
    <t>利用経路</t>
    <rPh sb="0" eb="2">
      <t>リヨウ</t>
    </rPh>
    <rPh sb="2" eb="4">
      <t>ケイロ</t>
    </rPh>
    <phoneticPr fontId="19"/>
  </si>
  <si>
    <t>①</t>
    <phoneticPr fontId="19"/>
  </si>
  <si>
    <t>②</t>
    <phoneticPr fontId="19"/>
  </si>
  <si>
    <t>③</t>
    <phoneticPr fontId="19"/>
  </si>
  <si>
    <t>④</t>
    <phoneticPr fontId="19"/>
  </si>
  <si>
    <t>⑤</t>
    <phoneticPr fontId="19"/>
  </si>
  <si>
    <t>⑥</t>
    <phoneticPr fontId="19"/>
  </si>
  <si>
    <t>⑦</t>
    <phoneticPr fontId="19"/>
  </si>
  <si>
    <t>⑧</t>
    <phoneticPr fontId="19"/>
  </si>
  <si>
    <t>当日全交通経費</t>
    <rPh sb="0" eb="2">
      <t>トウジツ</t>
    </rPh>
    <rPh sb="2" eb="3">
      <t>ゼン</t>
    </rPh>
    <rPh sb="3" eb="5">
      <t>コウツウ</t>
    </rPh>
    <rPh sb="5" eb="7">
      <t>ケイヒ</t>
    </rPh>
    <phoneticPr fontId="19"/>
  </si>
  <si>
    <t>この様式は、宿泊なしの日帰り用で、往路と復路の経路が同一の場合に利用してください。</t>
    <rPh sb="2" eb="4">
      <t>ヨウシキ</t>
    </rPh>
    <rPh sb="6" eb="8">
      <t>シュクハク</t>
    </rPh>
    <rPh sb="11" eb="13">
      <t>ヒガエ</t>
    </rPh>
    <rPh sb="14" eb="15">
      <t>ヨウ</t>
    </rPh>
    <rPh sb="17" eb="19">
      <t>オウロ</t>
    </rPh>
    <rPh sb="20" eb="22">
      <t>フクロ</t>
    </rPh>
    <rPh sb="23" eb="25">
      <t>ケイロ</t>
    </rPh>
    <rPh sb="26" eb="28">
      <t>ドウイツ</t>
    </rPh>
    <rPh sb="29" eb="31">
      <t>バアイ</t>
    </rPh>
    <rPh sb="32" eb="34">
      <t>リヨウ</t>
    </rPh>
    <phoneticPr fontId="19"/>
  </si>
  <si>
    <t>経路
番号</t>
    <rPh sb="0" eb="2">
      <t>ケイロ</t>
    </rPh>
    <rPh sb="3" eb="5">
      <t>バンゴウ</t>
    </rPh>
    <phoneticPr fontId="19"/>
  </si>
  <si>
    <t>（宿泊なし日帰特別用）</t>
    <rPh sb="1" eb="3">
      <t>シュクハク</t>
    </rPh>
    <rPh sb="5" eb="7">
      <t>ヒガエ</t>
    </rPh>
    <rPh sb="7" eb="9">
      <t>トクベツ</t>
    </rPh>
    <rPh sb="9" eb="10">
      <t>ヨウ</t>
    </rPh>
    <phoneticPr fontId="19"/>
  </si>
  <si>
    <t>日帰りroop専用シート追加</t>
    <rPh sb="0" eb="2">
      <t>ヒガエ</t>
    </rPh>
    <rPh sb="7" eb="9">
      <t>センヨウ</t>
    </rPh>
    <rPh sb="12" eb="14">
      <t>ツイカ</t>
    </rPh>
    <phoneticPr fontId="19"/>
  </si>
  <si>
    <t>学割適用</t>
    <rPh sb="0" eb="2">
      <t>ガクワリ</t>
    </rPh>
    <rPh sb="2" eb="4">
      <t>テキヨウ</t>
    </rPh>
    <phoneticPr fontId="19"/>
  </si>
  <si>
    <t>　[JR 学割・往復割引 併用時の計算例]</t>
    <rPh sb="5" eb="7">
      <t>ガクワリ</t>
    </rPh>
    <rPh sb="8" eb="10">
      <t>オウフク</t>
    </rPh>
    <rPh sb="10" eb="12">
      <t>ワリビキ</t>
    </rPh>
    <rPh sb="13" eb="15">
      <t>ヘイヨウ</t>
    </rPh>
    <rPh sb="15" eb="16">
      <t>トキ</t>
    </rPh>
    <rPh sb="17" eb="20">
      <t>ケイサンレイ</t>
    </rPh>
    <phoneticPr fontId="19"/>
  </si>
  <si>
    <t>10円未満切り捨て</t>
    <rPh sb="2" eb="3">
      <t>エン</t>
    </rPh>
    <rPh sb="3" eb="5">
      <t>ミマン</t>
    </rPh>
    <rPh sb="5" eb="6">
      <t>キ</t>
    </rPh>
    <rPh sb="7" eb="8">
      <t>ス</t>
    </rPh>
    <phoneticPr fontId="19"/>
  </si>
  <si>
    <t>往復割引適用</t>
    <rPh sb="0" eb="2">
      <t>オウフク</t>
    </rPh>
    <rPh sb="2" eb="4">
      <t>ワリビキ</t>
    </rPh>
    <rPh sb="4" eb="6">
      <t>テキヨウ</t>
    </rPh>
    <phoneticPr fontId="19"/>
  </si>
  <si>
    <t>　</t>
    <phoneticPr fontId="19"/>
  </si>
  <si>
    <t>この様式は、宿泊なしの日帰り用で、利用する交通機関の経路が、学校→会場→学校　とならない特別な場合に利用してください。
(例) 学校→開会式会場→試合会場→学校 の場合</t>
    <rPh sb="2" eb="4">
      <t>ヨウシキ</t>
    </rPh>
    <rPh sb="6" eb="8">
      <t>シュクハク</t>
    </rPh>
    <rPh sb="11" eb="13">
      <t>ヒガエ</t>
    </rPh>
    <rPh sb="14" eb="15">
      <t>ヨウ</t>
    </rPh>
    <rPh sb="17" eb="19">
      <t>リヨウ</t>
    </rPh>
    <rPh sb="21" eb="23">
      <t>コウツウ</t>
    </rPh>
    <rPh sb="23" eb="25">
      <t>キカン</t>
    </rPh>
    <rPh sb="26" eb="28">
      <t>ケイロ</t>
    </rPh>
    <rPh sb="61" eb="62">
      <t>レイ</t>
    </rPh>
    <rPh sb="64" eb="66">
      <t>ガッコウ</t>
    </rPh>
    <rPh sb="67" eb="70">
      <t>カイカイシキ</t>
    </rPh>
    <rPh sb="70" eb="72">
      <t>カイジョウ</t>
    </rPh>
    <rPh sb="73" eb="75">
      <t>シアイ</t>
    </rPh>
    <rPh sb="75" eb="77">
      <t>カイジョウ</t>
    </rPh>
    <rPh sb="78" eb="80">
      <t>ガッコウ</t>
    </rPh>
    <rPh sb="82" eb="84">
      <t>バアイ</t>
    </rPh>
    <phoneticPr fontId="19"/>
  </si>
  <si>
    <t>H290809</t>
    <phoneticPr fontId="19"/>
  </si>
  <si>
    <t xml:space="preserve">(３)宿泊費（一泊２,０００円（ただし、２,０００円に満たない宿泊費の場合はその金額）補助） </t>
    <rPh sb="3" eb="6">
      <t>シュクハクヒ</t>
    </rPh>
    <rPh sb="7" eb="9">
      <t>イッパク</t>
    </rPh>
    <rPh sb="14" eb="15">
      <t>エン</t>
    </rPh>
    <rPh sb="25" eb="26">
      <t>エン</t>
    </rPh>
    <rPh sb="27" eb="28">
      <t>ミ</t>
    </rPh>
    <rPh sb="31" eb="34">
      <t>シュクハクヒ</t>
    </rPh>
    <rPh sb="35" eb="37">
      <t>バアイ</t>
    </rPh>
    <rPh sb="40" eb="41">
      <t>キン</t>
    </rPh>
    <rPh sb="41" eb="42">
      <t>ガク</t>
    </rPh>
    <rPh sb="43" eb="45">
      <t>ホジョ</t>
    </rPh>
    <phoneticPr fontId="19"/>
  </si>
  <si>
    <t>泊</t>
    <rPh sb="0" eb="1">
      <t>ハク</t>
    </rPh>
    <phoneticPr fontId="19"/>
  </si>
  <si>
    <t>[補助対象総宿泊数]</t>
    <rPh sb="1" eb="3">
      <t>ホジョ</t>
    </rPh>
    <rPh sb="3" eb="5">
      <t>タイショウ</t>
    </rPh>
    <rPh sb="5" eb="6">
      <t>ソウ</t>
    </rPh>
    <rPh sb="6" eb="9">
      <t>シュクハクスウ</t>
    </rPh>
    <phoneticPr fontId="19"/>
  </si>
  <si>
    <t>[平均宿泊単価(参考)]×</t>
    <rPh sb="1" eb="3">
      <t>ヘイキン</t>
    </rPh>
    <rPh sb="3" eb="5">
      <t>シュクハク</t>
    </rPh>
    <rPh sb="5" eb="7">
      <t>タンカ</t>
    </rPh>
    <rPh sb="8" eb="10">
      <t>サンコウ</t>
    </rPh>
    <phoneticPr fontId="19"/>
  </si>
  <si>
    <t>=</t>
    <phoneticPr fontId="19"/>
  </si>
  <si>
    <t>JR割引営業キロ</t>
    <rPh sb="2" eb="4">
      <t>ワリビキ</t>
    </rPh>
    <rPh sb="4" eb="6">
      <t>エイギョウ</t>
    </rPh>
    <phoneticPr fontId="19"/>
  </si>
  <si>
    <t>101以上</t>
    <rPh sb="3" eb="5">
      <t>イジョウ</t>
    </rPh>
    <phoneticPr fontId="19"/>
  </si>
  <si>
    <t>601以上</t>
    <rPh sb="3" eb="5">
      <t>イジョウ</t>
    </rPh>
    <phoneticPr fontId="19"/>
  </si>
  <si>
    <t>利用</t>
    <rPh sb="0" eb="2">
      <t>リヨウ</t>
    </rPh>
    <phoneticPr fontId="19"/>
  </si>
  <si>
    <t>H290912</t>
    <phoneticPr fontId="19"/>
  </si>
  <si>
    <t>「収支」改良</t>
    <rPh sb="1" eb="3">
      <t>シュウシ</t>
    </rPh>
    <rPh sb="4" eb="6">
      <t>カイリョウ</t>
    </rPh>
    <phoneticPr fontId="19"/>
  </si>
  <si>
    <t>　　　　　　宿泊を伴う場合において8名以上でJR利用の場合は、往復とも団券利用の金額となります。</t>
    <rPh sb="6" eb="8">
      <t>シュクハク</t>
    </rPh>
    <rPh sb="9" eb="10">
      <t>トモナ</t>
    </rPh>
    <rPh sb="11" eb="13">
      <t>バアイ</t>
    </rPh>
    <rPh sb="18" eb="19">
      <t>メイ</t>
    </rPh>
    <rPh sb="19" eb="21">
      <t>イジョウ</t>
    </rPh>
    <rPh sb="24" eb="26">
      <t>リヨウ</t>
    </rPh>
    <rPh sb="27" eb="29">
      <t>バアイ</t>
    </rPh>
    <rPh sb="31" eb="33">
      <t>オウフク</t>
    </rPh>
    <rPh sb="35" eb="37">
      <t>ダンケン</t>
    </rPh>
    <rPh sb="37" eb="39">
      <t>リヨウ</t>
    </rPh>
    <rPh sb="40" eb="42">
      <t>キンガク</t>
    </rPh>
    <phoneticPr fontId="19"/>
  </si>
  <si>
    <t>(＠片道</t>
    <rPh sb="2" eb="4">
      <t>カタミチ</t>
    </rPh>
    <phoneticPr fontId="19"/>
  </si>
  <si>
    <t>交通機関毎運賃のみ</t>
    <rPh sb="0" eb="2">
      <t>コウツウ</t>
    </rPh>
    <rPh sb="2" eb="4">
      <t>キカン</t>
    </rPh>
    <rPh sb="4" eb="5">
      <t>ゴト</t>
    </rPh>
    <rPh sb="5" eb="7">
      <t>ウンチン</t>
    </rPh>
    <phoneticPr fontId="19"/>
  </si>
  <si>
    <t>結　　　　　　　果</t>
    <rPh sb="0" eb="1">
      <t>ケッ</t>
    </rPh>
    <rPh sb="8" eb="9">
      <t>ハテ</t>
    </rPh>
    <phoneticPr fontId="19"/>
  </si>
  <si>
    <t>各シートの「コメント(吹き出し)」や【記入上の注意】にも留意してください。</t>
    <rPh sb="0" eb="1">
      <t>カク</t>
    </rPh>
    <rPh sb="11" eb="12">
      <t>フ</t>
    </rPh>
    <rPh sb="13" eb="14">
      <t>ダ</t>
    </rPh>
    <rPh sb="19" eb="22">
      <t>キニュウジョウ</t>
    </rPh>
    <rPh sb="23" eb="25">
      <t>チュウイ</t>
    </rPh>
    <rPh sb="28" eb="30">
      <t>リュウイ</t>
    </rPh>
    <phoneticPr fontId="19"/>
  </si>
  <si>
    <r>
      <t>には</t>
    </r>
    <r>
      <rPr>
        <b/>
        <sz val="11"/>
        <color indexed="10"/>
        <rFont val="ＭＳ Ｐゴシック"/>
        <family val="3"/>
        <charset val="128"/>
      </rPr>
      <t>直接入力</t>
    </r>
    <r>
      <rPr>
        <sz val="11"/>
        <rFont val="ＭＳ Ｐゴシック"/>
        <family val="3"/>
        <charset val="128"/>
      </rPr>
      <t>し、</t>
    </r>
    <rPh sb="2" eb="4">
      <t>チョクセツ</t>
    </rPh>
    <rPh sb="4" eb="6">
      <t>ニュウリョク</t>
    </rPh>
    <phoneticPr fontId="19"/>
  </si>
  <si>
    <r>
      <t>には右下に現れる[▼]を押しﾌﾟﾙﾀﾞｳﾝﾒﾆｭｰから</t>
    </r>
    <r>
      <rPr>
        <b/>
        <sz val="11"/>
        <color indexed="10"/>
        <rFont val="ＭＳ Ｐゴシック"/>
        <family val="3"/>
        <charset val="128"/>
      </rPr>
      <t>選択入力</t>
    </r>
    <r>
      <rPr>
        <sz val="11"/>
        <rFont val="ＭＳ Ｐゴシック"/>
        <family val="3"/>
        <charset val="128"/>
      </rPr>
      <t>してください</t>
    </r>
    <rPh sb="2" eb="4">
      <t>ミギシタ</t>
    </rPh>
    <rPh sb="5" eb="6">
      <t>アラワ</t>
    </rPh>
    <rPh sb="12" eb="13">
      <t>オ</t>
    </rPh>
    <rPh sb="27" eb="29">
      <t>センタク</t>
    </rPh>
    <rPh sb="29" eb="31">
      <t>ニュウリョク</t>
    </rPh>
    <phoneticPr fontId="19"/>
  </si>
  <si>
    <t>その際、下記の留意点を念頭に置き、各シートの</t>
    <rPh sb="2" eb="3">
      <t>サイ</t>
    </rPh>
    <rPh sb="4" eb="6">
      <t>カキ</t>
    </rPh>
    <rPh sb="7" eb="10">
      <t>リュウイテン</t>
    </rPh>
    <rPh sb="11" eb="13">
      <t>ネントウ</t>
    </rPh>
    <rPh sb="14" eb="15">
      <t>オ</t>
    </rPh>
    <rPh sb="17" eb="18">
      <t>カク</t>
    </rPh>
    <phoneticPr fontId="19"/>
  </si>
  <si>
    <t>　宿泊を伴わず、かつ出場日によって参加人数が異なる場合等の収支決算書は専用のシートが用意してあります。</t>
    <rPh sb="1" eb="3">
      <t>シュクハク</t>
    </rPh>
    <rPh sb="4" eb="5">
      <t>トモナ</t>
    </rPh>
    <rPh sb="10" eb="12">
      <t>シュツジョウ</t>
    </rPh>
    <rPh sb="12" eb="13">
      <t>ビ</t>
    </rPh>
    <rPh sb="17" eb="19">
      <t>サンカ</t>
    </rPh>
    <rPh sb="19" eb="21">
      <t>ニンズウ</t>
    </rPh>
    <rPh sb="22" eb="23">
      <t>コト</t>
    </rPh>
    <rPh sb="25" eb="27">
      <t>バアイ</t>
    </rPh>
    <rPh sb="27" eb="28">
      <t>トウ</t>
    </rPh>
    <rPh sb="29" eb="31">
      <t>シュウシ</t>
    </rPh>
    <rPh sb="31" eb="34">
      <t>ケッサンショ</t>
    </rPh>
    <rPh sb="35" eb="37">
      <t>センヨウ</t>
    </rPh>
    <rPh sb="42" eb="44">
      <t>ヨウイ</t>
    </rPh>
    <phoneticPr fontId="19"/>
  </si>
  <si>
    <t>④「医師の検診」等、参加要項に記載された競技出場必須条件を満たす行事がある場合、</t>
    <rPh sb="2" eb="4">
      <t>イシ</t>
    </rPh>
    <rPh sb="5" eb="7">
      <t>ケンシン</t>
    </rPh>
    <rPh sb="8" eb="9">
      <t>トウ</t>
    </rPh>
    <rPh sb="10" eb="12">
      <t>サンカ</t>
    </rPh>
    <rPh sb="12" eb="14">
      <t>ヨウコウ</t>
    </rPh>
    <rPh sb="15" eb="17">
      <t>キサイ</t>
    </rPh>
    <rPh sb="20" eb="22">
      <t>キョウギ</t>
    </rPh>
    <rPh sb="22" eb="24">
      <t>シュツジョウ</t>
    </rPh>
    <rPh sb="24" eb="26">
      <t>ヒッス</t>
    </rPh>
    <rPh sb="26" eb="28">
      <t>ジョウケン</t>
    </rPh>
    <rPh sb="29" eb="30">
      <t>ミ</t>
    </rPh>
    <rPh sb="32" eb="34">
      <t>ギョウジ</t>
    </rPh>
    <rPh sb="37" eb="39">
      <t>バアイ</t>
    </rPh>
    <phoneticPr fontId="19"/>
  </si>
  <si>
    <r>
      <rPr>
        <sz val="11"/>
        <color indexed="10"/>
        <rFont val="ＭＳ Ｐ明朝"/>
        <family val="1"/>
        <charset val="128"/>
      </rPr>
      <t>JR</t>
    </r>
    <r>
      <rPr>
        <sz val="11"/>
        <rFont val="ＭＳ Ｐ明朝"/>
        <family val="1"/>
        <charset val="128"/>
      </rPr>
      <t>の適用可能な割引名と適用後金額</t>
    </r>
    <rPh sb="3" eb="5">
      <t>テキヨウ</t>
    </rPh>
    <rPh sb="5" eb="7">
      <t>カノウ</t>
    </rPh>
    <rPh sb="8" eb="10">
      <t>ワリビキ</t>
    </rPh>
    <rPh sb="10" eb="11">
      <t>メイ</t>
    </rPh>
    <rPh sb="12" eb="14">
      <t>テキヨウ</t>
    </rPh>
    <rPh sb="14" eb="15">
      <t>ゴ</t>
    </rPh>
    <rPh sb="15" eb="17">
      <t>キンガク</t>
    </rPh>
    <phoneticPr fontId="19"/>
  </si>
  <si>
    <r>
      <t>・現地集合などで</t>
    </r>
    <r>
      <rPr>
        <b/>
        <sz val="11"/>
        <color indexed="10"/>
        <rFont val="ＭＳ Ｐゴシック"/>
        <family val="3"/>
        <charset val="128"/>
      </rPr>
      <t>補助金が不要</t>
    </r>
    <r>
      <rPr>
        <sz val="11"/>
        <rFont val="ＭＳ Ｐゴシック"/>
        <family val="3"/>
        <charset val="128"/>
      </rPr>
      <t>な場合は、その旨を</t>
    </r>
    <r>
      <rPr>
        <b/>
        <sz val="11"/>
        <color indexed="10"/>
        <rFont val="ＭＳ Ｐゴシック"/>
        <family val="3"/>
        <charset val="128"/>
      </rPr>
      <t>公印押印文書で報告</t>
    </r>
    <r>
      <rPr>
        <sz val="11"/>
        <rFont val="ＭＳ Ｐゴシック"/>
        <family val="3"/>
        <charset val="128"/>
      </rPr>
      <t>してください。</t>
    </r>
    <rPh sb="1" eb="3">
      <t>ゲンチ</t>
    </rPh>
    <rPh sb="3" eb="5">
      <t>シュウゴウ</t>
    </rPh>
    <rPh sb="8" eb="11">
      <t>ホジョキン</t>
    </rPh>
    <rPh sb="12" eb="14">
      <t>フヨウ</t>
    </rPh>
    <rPh sb="15" eb="17">
      <t>バアイ</t>
    </rPh>
    <rPh sb="21" eb="22">
      <t>ムネ</t>
    </rPh>
    <rPh sb="23" eb="25">
      <t>コウイン</t>
    </rPh>
    <rPh sb="25" eb="27">
      <t>オウイン</t>
    </rPh>
    <rPh sb="27" eb="29">
      <t>ブンショ</t>
    </rPh>
    <rPh sb="30" eb="32">
      <t>ホウコク</t>
    </rPh>
    <phoneticPr fontId="19"/>
  </si>
  <si>
    <t>・補助金は、県が承認した高体連の要項（各年度の要覧に記載）にしたがって交付されますので、実際の経路・宿泊数・</t>
    <rPh sb="1" eb="4">
      <t>ホジョキン</t>
    </rPh>
    <rPh sb="6" eb="7">
      <t>ケン</t>
    </rPh>
    <rPh sb="8" eb="10">
      <t>ショウニン</t>
    </rPh>
    <rPh sb="12" eb="15">
      <t>コウタイレン</t>
    </rPh>
    <rPh sb="16" eb="18">
      <t>ヨウコウ</t>
    </rPh>
    <rPh sb="19" eb="22">
      <t>カクネンド</t>
    </rPh>
    <rPh sb="23" eb="25">
      <t>ヨウラン</t>
    </rPh>
    <rPh sb="26" eb="28">
      <t>キサイ</t>
    </rPh>
    <rPh sb="35" eb="37">
      <t>コウフ</t>
    </rPh>
    <rPh sb="44" eb="46">
      <t>ジッサイ</t>
    </rPh>
    <rPh sb="47" eb="49">
      <t>ケイロ</t>
    </rPh>
    <rPh sb="50" eb="53">
      <t>シュクハクスウ</t>
    </rPh>
    <phoneticPr fontId="19"/>
  </si>
  <si>
    <t>(割引後10円未満切捨)学割併用のこと</t>
    <rPh sb="1" eb="3">
      <t>ワリビキ</t>
    </rPh>
    <rPh sb="3" eb="4">
      <t>ゴ</t>
    </rPh>
    <rPh sb="6" eb="7">
      <t>エン</t>
    </rPh>
    <rPh sb="7" eb="9">
      <t>ミマン</t>
    </rPh>
    <rPh sb="9" eb="10">
      <t>キ</t>
    </rPh>
    <rPh sb="10" eb="11">
      <t>ス</t>
    </rPh>
    <rPh sb="12" eb="14">
      <t>ガクワリ</t>
    </rPh>
    <rPh sb="14" eb="16">
      <t>ヘイヨウ</t>
    </rPh>
    <phoneticPr fontId="19"/>
  </si>
  <si>
    <t>開始</t>
    <rPh sb="0" eb="2">
      <t>カイシ</t>
    </rPh>
    <phoneticPr fontId="19"/>
  </si>
  <si>
    <t>日程</t>
    <rPh sb="0" eb="2">
      <t>ニッテイ</t>
    </rPh>
    <phoneticPr fontId="19"/>
  </si>
  <si>
    <t>参加人数</t>
    <rPh sb="0" eb="2">
      <t>サンカ</t>
    </rPh>
    <rPh sb="2" eb="4">
      <t>ニンズウ</t>
    </rPh>
    <phoneticPr fontId="19"/>
  </si>
  <si>
    <t>人</t>
    <rPh sb="0" eb="1">
      <t>ニン</t>
    </rPh>
    <phoneticPr fontId="19"/>
  </si>
  <si>
    <t>H300105</t>
    <phoneticPr fontId="19"/>
  </si>
  <si>
    <t>「事業報告」に開会式参加人数追加</t>
    <rPh sb="1" eb="3">
      <t>ジギョウ</t>
    </rPh>
    <rPh sb="3" eb="5">
      <t>ホウコク</t>
    </rPh>
    <rPh sb="7" eb="10">
      <t>カイカイシキ</t>
    </rPh>
    <rPh sb="10" eb="12">
      <t>サンカ</t>
    </rPh>
    <rPh sb="12" eb="14">
      <t>ニンズウ</t>
    </rPh>
    <rPh sb="14" eb="16">
      <t>ツイカ</t>
    </rPh>
    <phoneticPr fontId="19"/>
  </si>
  <si>
    <t>「お出かけネット」、「乗り換え案内」、「駅すぱあと」等を利用し、学校最寄駅～会場最寄駅の運賃、</t>
    <rPh sb="2" eb="3">
      <t>デ</t>
    </rPh>
    <rPh sb="11" eb="12">
      <t>ノ</t>
    </rPh>
    <rPh sb="13" eb="14">
      <t>カ</t>
    </rPh>
    <rPh sb="15" eb="17">
      <t>アンナイ</t>
    </rPh>
    <rPh sb="20" eb="21">
      <t>エキ</t>
    </rPh>
    <rPh sb="26" eb="27">
      <t>トウ</t>
    </rPh>
    <rPh sb="28" eb="30">
      <t>リヨウ</t>
    </rPh>
    <rPh sb="32" eb="34">
      <t>ガッコウ</t>
    </rPh>
    <rPh sb="34" eb="36">
      <t>モヨリ</t>
    </rPh>
    <rPh sb="36" eb="37">
      <t>エキ</t>
    </rPh>
    <rPh sb="38" eb="40">
      <t>カイジョウ</t>
    </rPh>
    <rPh sb="40" eb="42">
      <t>モヨリ</t>
    </rPh>
    <rPh sb="42" eb="43">
      <t>エキ</t>
    </rPh>
    <rPh sb="44" eb="46">
      <t>ウンチン</t>
    </rPh>
    <phoneticPr fontId="19"/>
  </si>
  <si>
    <t>「記入上の留意点」シートに進む</t>
    <rPh sb="1" eb="3">
      <t>キニュウ</t>
    </rPh>
    <rPh sb="3" eb="4">
      <t>ウエ</t>
    </rPh>
    <rPh sb="5" eb="8">
      <t>リュウイテン</t>
    </rPh>
    <rPh sb="13" eb="14">
      <t>スス</t>
    </rPh>
    <phoneticPr fontId="19"/>
  </si>
  <si>
    <t>＊各種大会選手派遣補助金の請求にあたり、各経路の</t>
    <rPh sb="1" eb="3">
      <t>カクシュ</t>
    </rPh>
    <rPh sb="3" eb="5">
      <t>タイカイ</t>
    </rPh>
    <rPh sb="5" eb="7">
      <t>センシュ</t>
    </rPh>
    <rPh sb="7" eb="9">
      <t>ハケン</t>
    </rPh>
    <rPh sb="9" eb="12">
      <t>ホジョキン</t>
    </rPh>
    <rPh sb="13" eb="15">
      <t>セイキュウ</t>
    </rPh>
    <rPh sb="20" eb="21">
      <t>カク</t>
    </rPh>
    <rPh sb="21" eb="23">
      <t>ケイロ</t>
    </rPh>
    <phoneticPr fontId="19"/>
  </si>
  <si>
    <t>38 なぎなた</t>
    <phoneticPr fontId="19"/>
  </si>
  <si>
    <t>鉄道以外経費(バス代等)は補助対象外です。</t>
    <rPh sb="0" eb="2">
      <t>テツドウ</t>
    </rPh>
    <rPh sb="2" eb="4">
      <t>イガイ</t>
    </rPh>
    <rPh sb="4" eb="6">
      <t>ケイヒ</t>
    </rPh>
    <rPh sb="9" eb="10">
      <t>ダイ</t>
    </rPh>
    <rPh sb="10" eb="11">
      <t>トウ</t>
    </rPh>
    <rPh sb="13" eb="15">
      <t>ホジョ</t>
    </rPh>
    <rPh sb="15" eb="18">
      <t>タイショウガイ</t>
    </rPh>
    <phoneticPr fontId="19"/>
  </si>
  <si>
    <t>　・宿泊領収書の写し（校長の原本証明(要校長印押印)のあるもの）または原本</t>
    <rPh sb="2" eb="4">
      <t>シュクハク</t>
    </rPh>
    <rPh sb="4" eb="7">
      <t>リョウシュウショ</t>
    </rPh>
    <rPh sb="8" eb="9">
      <t>ウツ</t>
    </rPh>
    <rPh sb="11" eb="13">
      <t>コウチョウ</t>
    </rPh>
    <rPh sb="14" eb="16">
      <t>ゲンポン</t>
    </rPh>
    <rPh sb="16" eb="18">
      <t>ショウメイ</t>
    </rPh>
    <rPh sb="19" eb="20">
      <t>ヨウ</t>
    </rPh>
    <rPh sb="20" eb="23">
      <t>コウチョウイン</t>
    </rPh>
    <rPh sb="23" eb="25">
      <t>オウイン</t>
    </rPh>
    <rPh sb="35" eb="37">
      <t>ゲンポン</t>
    </rPh>
    <phoneticPr fontId="19"/>
  </si>
  <si>
    <t>近畿地区で行われた場合→最後に出場した(含 補欠)試合の前日</t>
    <rPh sb="0" eb="2">
      <t>キンキ</t>
    </rPh>
    <rPh sb="2" eb="4">
      <t>チク</t>
    </rPh>
    <rPh sb="5" eb="6">
      <t>オコナ</t>
    </rPh>
    <rPh sb="9" eb="11">
      <t>バアイ</t>
    </rPh>
    <rPh sb="28" eb="29">
      <t>マエ</t>
    </rPh>
    <phoneticPr fontId="19"/>
  </si>
  <si>
    <t>近畿地区以外で行われた場合→最後に出場した試合の当日</t>
    <rPh sb="0" eb="2">
      <t>キンキ</t>
    </rPh>
    <rPh sb="2" eb="4">
      <t>チク</t>
    </rPh>
    <rPh sb="4" eb="6">
      <t>イガイ</t>
    </rPh>
    <rPh sb="7" eb="8">
      <t>オコナ</t>
    </rPh>
    <rPh sb="11" eb="13">
      <t>バアイ</t>
    </rPh>
    <rPh sb="14" eb="16">
      <t>サイゴ</t>
    </rPh>
    <rPh sb="17" eb="19">
      <t>シュツジョウ</t>
    </rPh>
    <rPh sb="21" eb="23">
      <t>シアイ</t>
    </rPh>
    <rPh sb="24" eb="26">
      <t>トウジツ</t>
    </rPh>
    <phoneticPr fontId="19"/>
  </si>
  <si>
    <t>H310129</t>
    <phoneticPr fontId="19"/>
  </si>
  <si>
    <t>　このファイルは、生徒が「全国高等学校総合体育大会」に出場した際の旅費に対する補助金申請にかかる提出書類作成を補助する</t>
    <rPh sb="9" eb="11">
      <t>セイト</t>
    </rPh>
    <rPh sb="13" eb="15">
      <t>ゼンコク</t>
    </rPh>
    <rPh sb="15" eb="19">
      <t>コウトウガッコウ</t>
    </rPh>
    <rPh sb="19" eb="21">
      <t>ソウゴウ</t>
    </rPh>
    <rPh sb="21" eb="23">
      <t>タイイク</t>
    </rPh>
    <rPh sb="23" eb="25">
      <t>タイカイ</t>
    </rPh>
    <rPh sb="27" eb="29">
      <t>シュツジョウ</t>
    </rPh>
    <rPh sb="31" eb="32">
      <t>サイ</t>
    </rPh>
    <rPh sb="33" eb="35">
      <t>リョヒ</t>
    </rPh>
    <rPh sb="36" eb="37">
      <t>タイ</t>
    </rPh>
    <rPh sb="39" eb="42">
      <t>ホジョキン</t>
    </rPh>
    <rPh sb="42" eb="44">
      <t>シンセイ</t>
    </rPh>
    <rPh sb="48" eb="50">
      <t>テイシュツ</t>
    </rPh>
    <rPh sb="50" eb="52">
      <t>ショルイ</t>
    </rPh>
    <rPh sb="52" eb="54">
      <t>サクセイ</t>
    </rPh>
    <rPh sb="55" eb="57">
      <t>ホジョ</t>
    </rPh>
    <phoneticPr fontId="19"/>
  </si>
  <si>
    <t>ものです。</t>
    <phoneticPr fontId="19"/>
  </si>
  <si>
    <t>　実績報告鑑(様式要覧10)→事業報告書(様式要覧11および11-1)(競技結果も含む)→収支決算書(様式要覧12)と順に入力してください。</t>
    <rPh sb="1" eb="3">
      <t>ジッセキ</t>
    </rPh>
    <rPh sb="3" eb="5">
      <t>ホウコク</t>
    </rPh>
    <rPh sb="5" eb="6">
      <t>カガミ</t>
    </rPh>
    <rPh sb="7" eb="9">
      <t>ヨウシキ</t>
    </rPh>
    <rPh sb="9" eb="11">
      <t>ヨウラン</t>
    </rPh>
    <rPh sb="15" eb="17">
      <t>ジギョウ</t>
    </rPh>
    <rPh sb="17" eb="20">
      <t>ホウコクショ</t>
    </rPh>
    <rPh sb="21" eb="23">
      <t>ヨウシキ</t>
    </rPh>
    <rPh sb="23" eb="25">
      <t>ヨウラン</t>
    </rPh>
    <rPh sb="36" eb="38">
      <t>キョウギ</t>
    </rPh>
    <rPh sb="38" eb="40">
      <t>ケッカ</t>
    </rPh>
    <rPh sb="41" eb="42">
      <t>フク</t>
    </rPh>
    <rPh sb="45" eb="47">
      <t>シュウシ</t>
    </rPh>
    <rPh sb="47" eb="50">
      <t>ケッサンショ</t>
    </rPh>
    <rPh sb="51" eb="53">
      <t>ヨウシキ</t>
    </rPh>
    <rPh sb="53" eb="55">
      <t>ヨウラン</t>
    </rPh>
    <rPh sb="59" eb="60">
      <t>ジュン</t>
    </rPh>
    <rPh sb="61" eb="63">
      <t>ニュウリョク</t>
    </rPh>
    <phoneticPr fontId="19"/>
  </si>
  <si>
    <t xml:space="preserve"> 　 ・近畿地区以外で実施された場合のみ対象</t>
    <rPh sb="4" eb="6">
      <t>キンキ</t>
    </rPh>
    <rPh sb="6" eb="8">
      <t>チク</t>
    </rPh>
    <rPh sb="8" eb="10">
      <t>イガイ</t>
    </rPh>
    <rPh sb="11" eb="13">
      <t>ジッシ</t>
    </rPh>
    <rPh sb="16" eb="18">
      <t>バアイ</t>
    </rPh>
    <rPh sb="20" eb="22">
      <t>タイショウ</t>
    </rPh>
    <phoneticPr fontId="19"/>
  </si>
  <si>
    <t xml:space="preserve"> 　 ・新幹線利用開始駅は、逆行しない経路での対応とする　　例）琵琶湖線沿線から東京方面へ行く場合、京都からではなく米原からの利用</t>
    <rPh sb="4" eb="7">
      <t>シンカンセン</t>
    </rPh>
    <rPh sb="7" eb="9">
      <t>リヨウ</t>
    </rPh>
    <rPh sb="9" eb="11">
      <t>カイシ</t>
    </rPh>
    <rPh sb="11" eb="12">
      <t>エキ</t>
    </rPh>
    <rPh sb="14" eb="16">
      <t>ギャッコウ</t>
    </rPh>
    <rPh sb="19" eb="21">
      <t>ケイロ</t>
    </rPh>
    <rPh sb="23" eb="25">
      <t>タイオウ</t>
    </rPh>
    <rPh sb="30" eb="31">
      <t>レイ</t>
    </rPh>
    <rPh sb="32" eb="35">
      <t>ビワコ</t>
    </rPh>
    <rPh sb="35" eb="36">
      <t>セン</t>
    </rPh>
    <rPh sb="36" eb="38">
      <t>エンセン</t>
    </rPh>
    <rPh sb="40" eb="42">
      <t>トウキョウ</t>
    </rPh>
    <rPh sb="42" eb="44">
      <t>ホウメン</t>
    </rPh>
    <rPh sb="45" eb="46">
      <t>イ</t>
    </rPh>
    <rPh sb="47" eb="49">
      <t>バアイ</t>
    </rPh>
    <rPh sb="50" eb="52">
      <t>キョウト</t>
    </rPh>
    <rPh sb="58" eb="60">
      <t>マイハラ</t>
    </rPh>
    <rPh sb="63" eb="65">
      <t>リヨウ</t>
    </rPh>
    <phoneticPr fontId="19"/>
  </si>
  <si>
    <t>例の日付</t>
    <rPh sb="0" eb="1">
      <t>レイ</t>
    </rPh>
    <rPh sb="2" eb="4">
      <t>ヒヅケ</t>
    </rPh>
    <phoneticPr fontId="19"/>
  </si>
  <si>
    <t>西暦</t>
    <rPh sb="0" eb="2">
      <t>セイレキ</t>
    </rPh>
    <phoneticPr fontId="19"/>
  </si>
  <si>
    <t>全国大会に専用化</t>
    <rPh sb="0" eb="2">
      <t>ゼンコク</t>
    </rPh>
    <rPh sb="2" eb="4">
      <t>タイカイ</t>
    </rPh>
    <rPh sb="5" eb="7">
      <t>センヨウ</t>
    </rPh>
    <rPh sb="7" eb="8">
      <t>カ</t>
    </rPh>
    <phoneticPr fontId="19"/>
  </si>
  <si>
    <t>旅費精算書（鉄道運賃計算書)　例</t>
    <rPh sb="0" eb="2">
      <t>リョヒ</t>
    </rPh>
    <rPh sb="2" eb="5">
      <t>セイサンショ</t>
    </rPh>
    <rPh sb="6" eb="8">
      <t>テツドウ</t>
    </rPh>
    <rPh sb="8" eb="10">
      <t>ウンチン</t>
    </rPh>
    <rPh sb="10" eb="13">
      <t>ケイサンショ</t>
    </rPh>
    <rPh sb="15" eb="16">
      <t>レイ</t>
    </rPh>
    <phoneticPr fontId="19"/>
  </si>
  <si>
    <t>令和</t>
    <rPh sb="0" eb="2">
      <t>レイワ</t>
    </rPh>
    <phoneticPr fontId="19"/>
  </si>
  <si>
    <t>月/日　（曜日）</t>
    <rPh sb="0" eb="1">
      <t>ツキ</t>
    </rPh>
    <rPh sb="2" eb="3">
      <t>ニチ</t>
    </rPh>
    <rPh sb="5" eb="7">
      <t>ヨウビ</t>
    </rPh>
    <phoneticPr fontId="19"/>
  </si>
  <si>
    <t>(@</t>
    <phoneticPr fontId="19"/>
  </si>
  <si>
    <t>円)⑧</t>
    <phoneticPr fontId="19"/>
  </si>
  <si>
    <t>R010626</t>
    <phoneticPr fontId="19"/>
  </si>
  <si>
    <t>沖縄開催専用シート追加</t>
    <rPh sb="0" eb="2">
      <t>オキナワ</t>
    </rPh>
    <rPh sb="2" eb="4">
      <t>カイサイ</t>
    </rPh>
    <rPh sb="4" eb="6">
      <t>センヨウ</t>
    </rPh>
    <rPh sb="9" eb="11">
      <t>ツイカ</t>
    </rPh>
    <phoneticPr fontId="19"/>
  </si>
  <si>
    <t>R010802</t>
    <phoneticPr fontId="19"/>
  </si>
  <si>
    <t>割引bug修正</t>
    <rPh sb="0" eb="2">
      <t>ワリビキ</t>
    </rPh>
    <rPh sb="5" eb="7">
      <t>シュウセイ</t>
    </rPh>
    <phoneticPr fontId="19"/>
  </si>
  <si>
    <r>
      <t>を</t>
    </r>
    <r>
      <rPr>
        <sz val="14"/>
        <color rgb="FFFF0000"/>
        <rFont val="ＭＳ Ｐゴシック"/>
        <family val="3"/>
        <charset val="128"/>
      </rPr>
      <t>加工せずそのまま添付</t>
    </r>
    <r>
      <rPr>
        <sz val="14"/>
        <rFont val="ＭＳ Ｐゴシック"/>
        <family val="3"/>
        <charset val="128"/>
      </rPr>
      <t>してください。</t>
    </r>
    <rPh sb="1" eb="3">
      <t>カコウ</t>
    </rPh>
    <rPh sb="9" eb="11">
      <t>テンプ</t>
    </rPh>
    <phoneticPr fontId="19"/>
  </si>
  <si>
    <t>領収書のない鉄道運賃について客観的に示すためのものです。
切取りや加筆等は一切しないでください！</t>
    <rPh sb="0" eb="3">
      <t>リョウシュウショ</t>
    </rPh>
    <rPh sb="6" eb="10">
      <t>テツドウウンチン</t>
    </rPh>
    <rPh sb="14" eb="17">
      <t>キャッカンテキ</t>
    </rPh>
    <rPh sb="18" eb="19">
      <t>シメ</t>
    </rPh>
    <rPh sb="29" eb="31">
      <t>キリト</t>
    </rPh>
    <rPh sb="33" eb="35">
      <t>カヒツ</t>
    </rPh>
    <rPh sb="35" eb="36">
      <t>トウ</t>
    </rPh>
    <rPh sb="37" eb="39">
      <t>イッサイ</t>
    </rPh>
    <phoneticPr fontId="19"/>
  </si>
  <si>
    <t>R020212</t>
    <phoneticPr fontId="19"/>
  </si>
  <si>
    <t>沖縄開催専用シート削除</t>
    <rPh sb="0" eb="2">
      <t>オキナワ</t>
    </rPh>
    <rPh sb="2" eb="4">
      <t>カイサイ</t>
    </rPh>
    <rPh sb="4" eb="6">
      <t>センヨウ</t>
    </rPh>
    <rPh sb="9" eb="11">
      <t>サクジョ</t>
    </rPh>
    <phoneticPr fontId="19"/>
  </si>
  <si>
    <t>大津～仙台　855.4km 正規運賃 11,550円　の場合</t>
    <rPh sb="0" eb="2">
      <t>オオツ</t>
    </rPh>
    <rPh sb="3" eb="5">
      <t>センダイ</t>
    </rPh>
    <rPh sb="14" eb="16">
      <t>セイキ</t>
    </rPh>
    <rPh sb="16" eb="18">
      <t>ウンチン</t>
    </rPh>
    <rPh sb="25" eb="26">
      <t>エン</t>
    </rPh>
    <rPh sb="28" eb="30">
      <t>バアイ</t>
    </rPh>
    <phoneticPr fontId="19"/>
  </si>
  <si>
    <t>11,550×0.9=10,395</t>
    <phoneticPr fontId="19"/>
  </si>
  <si>
    <t>10,390×0.8=8,312</t>
    <phoneticPr fontId="19"/>
  </si>
  <si>
    <t>この様式は、
「様式要覧 11 事業報告」の「競技結果」に記入しきれない場合にのみ使用してください。</t>
    <phoneticPr fontId="19"/>
  </si>
  <si>
    <r>
      <rPr>
        <b/>
        <sz val="18"/>
        <color rgb="FFFF0000"/>
        <rFont val="ＭＳ Ｐゴシック"/>
        <family val="3"/>
        <charset val="128"/>
      </rPr>
      <t>当該日における</t>
    </r>
    <r>
      <rPr>
        <sz val="11"/>
        <rFont val="ＭＳ Ｐゴシック"/>
        <family val="3"/>
        <charset val="128"/>
      </rPr>
      <t>特急･急行料金、営業キロが示されている書類</t>
    </r>
    <rPh sb="0" eb="2">
      <t>トウガイ</t>
    </rPh>
    <rPh sb="2" eb="3">
      <t>ビ</t>
    </rPh>
    <rPh sb="7" eb="9">
      <t>トッキュウ</t>
    </rPh>
    <rPh sb="10" eb="12">
      <t>キュウコウ</t>
    </rPh>
    <rPh sb="12" eb="14">
      <t>リョウキン</t>
    </rPh>
    <rPh sb="15" eb="17">
      <t>エイギョウ</t>
    </rPh>
    <rPh sb="20" eb="21">
      <t>シメ</t>
    </rPh>
    <rPh sb="26" eb="28">
      <t>ショルイ</t>
    </rPh>
    <phoneticPr fontId="19"/>
  </si>
  <si>
    <t>旅費計算の根拠資料(鉄道運賃計算書)</t>
    <rPh sb="0" eb="2">
      <t>リョヒ</t>
    </rPh>
    <rPh sb="2" eb="4">
      <t>ケイサン</t>
    </rPh>
    <rPh sb="5" eb="7">
      <t>コンキョ</t>
    </rPh>
    <rPh sb="7" eb="9">
      <t>シリョウ</t>
    </rPh>
    <rPh sb="10" eb="12">
      <t>テツドウ</t>
    </rPh>
    <rPh sb="12" eb="14">
      <t>ウンチン</t>
    </rPh>
    <rPh sb="14" eb="16">
      <t>ケイサン</t>
    </rPh>
    <rPh sb="16" eb="17">
      <t>ショ</t>
    </rPh>
    <phoneticPr fontId="19"/>
  </si>
  <si>
    <t>令和  年(     年)　月　日</t>
    <phoneticPr fontId="19"/>
  </si>
  <si>
    <t>旅費計算の根拠資料(鉄道運賃計算書)</t>
    <rPh sb="0" eb="2">
      <t>リョヒ</t>
    </rPh>
    <rPh sb="2" eb="4">
      <t>ケイサン</t>
    </rPh>
    <rPh sb="5" eb="7">
      <t>コンキョ</t>
    </rPh>
    <rPh sb="7" eb="9">
      <t>シリョウ</t>
    </rPh>
    <rPh sb="10" eb="12">
      <t>テツドウ</t>
    </rPh>
    <rPh sb="12" eb="14">
      <t>ウンチン</t>
    </rPh>
    <rPh sb="14" eb="17">
      <t>ケイサンショ</t>
    </rPh>
    <phoneticPr fontId="19"/>
  </si>
  <si>
    <t>　・旅費計算の根拠資料（鉄道運賃計算書）</t>
    <rPh sb="2" eb="4">
      <t>リョヒ</t>
    </rPh>
    <rPh sb="4" eb="6">
      <t>ケイサン</t>
    </rPh>
    <rPh sb="7" eb="9">
      <t>コンキョ</t>
    </rPh>
    <rPh sb="9" eb="11">
      <t>シリョウ</t>
    </rPh>
    <rPh sb="12" eb="14">
      <t>テツドウ</t>
    </rPh>
    <rPh sb="14" eb="16">
      <t>ウンチン</t>
    </rPh>
    <rPh sb="16" eb="19">
      <t>ケイサンショ</t>
    </rPh>
    <phoneticPr fontId="19"/>
  </si>
  <si>
    <t>・補助金は、次のいずれかに対して交付されます。（沖縄県開催等、特別な場合は、別途定められた経路に対し補助されます。）</t>
    <rPh sb="1" eb="3">
      <t>ホジョ</t>
    </rPh>
    <rPh sb="3" eb="4">
      <t>キン</t>
    </rPh>
    <rPh sb="6" eb="7">
      <t>ツギ</t>
    </rPh>
    <rPh sb="13" eb="14">
      <t>タイ</t>
    </rPh>
    <rPh sb="16" eb="18">
      <t>コウフ</t>
    </rPh>
    <rPh sb="24" eb="26">
      <t>オキナワ</t>
    </rPh>
    <rPh sb="26" eb="27">
      <t>ケン</t>
    </rPh>
    <rPh sb="27" eb="29">
      <t>カイサイ</t>
    </rPh>
    <rPh sb="29" eb="30">
      <t>トウ</t>
    </rPh>
    <rPh sb="31" eb="33">
      <t>トクベツ</t>
    </rPh>
    <rPh sb="34" eb="36">
      <t>バアイ</t>
    </rPh>
    <rPh sb="38" eb="40">
      <t>ベット</t>
    </rPh>
    <rPh sb="40" eb="41">
      <t>サダ</t>
    </rPh>
    <rPh sb="45" eb="47">
      <t>ケイロ</t>
    </rPh>
    <rPh sb="48" eb="49">
      <t>タイ</t>
    </rPh>
    <rPh sb="50" eb="52">
      <t>ホジョ</t>
    </rPh>
    <phoneticPr fontId="19"/>
  </si>
  <si>
    <t>19 ローイング</t>
    <phoneticPr fontId="19"/>
  </si>
  <si>
    <t>中島　秀徳</t>
    <rPh sb="0" eb="2">
      <t>ナカジマ</t>
    </rPh>
    <rPh sb="3" eb="5">
      <t>ヒデノリ</t>
    </rPh>
    <phoneticPr fontId="19"/>
  </si>
  <si>
    <t>2026年△月□日(○)</t>
    <rPh sb="4" eb="5">
      <t>ネン</t>
    </rPh>
    <rPh sb="6" eb="7">
      <t>ツキ</t>
    </rPh>
    <rPh sb="8" eb="9">
      <t>ニチ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</si>
</sst>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h:mm;@"/>
    <numFmt numFmtId="178" formatCode="m/d;@"/>
    <numFmt numFmtId="179" formatCode="[$-411]ggge&quot;年&quot;m&quot;月&quot;d&quot;日(&quot;aaa&quot;)&quot;;@"/>
    <numFmt numFmtId="180" formatCode="0.0"/>
    <numFmt numFmtId="181" formatCode="[$-411]yyyy&quot;年&quot;m&quot;月&quot;d&quot;日(&quot;aaa\);@"/>
  </numFmts>
  <fonts count="7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ゴシック"/>
      <family val="3"/>
      <charset val="128"/>
    </font>
    <font>
      <sz val="11"/>
      <name val="ＭＳ 明朝"/>
      <family val="1"/>
      <charset val="128"/>
    </font>
    <font>
      <sz val="12"/>
      <name val="ＭＳ Ｐゴシック"/>
      <family val="3"/>
      <charset val="128"/>
    </font>
    <font>
      <sz val="11"/>
      <name val="ＭＳ Ｐ明朝"/>
      <family val="1"/>
      <charset val="128"/>
    </font>
    <font>
      <b/>
      <sz val="12"/>
      <name val="ＭＳ Ｐゴシック"/>
      <family val="3"/>
      <charset val="128"/>
    </font>
    <font>
      <b/>
      <sz val="11"/>
      <name val="ＭＳ Ｐ明朝"/>
      <family val="1"/>
      <charset val="128"/>
    </font>
    <font>
      <b/>
      <sz val="10"/>
      <name val="ＭＳ Ｐゴシック"/>
      <family val="3"/>
      <charset val="128"/>
    </font>
    <font>
      <b/>
      <sz val="12"/>
      <name val="ＭＳ Ｐ明朝"/>
      <family val="1"/>
      <charset val="128"/>
    </font>
    <font>
      <sz val="11"/>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b/>
      <sz val="10"/>
      <name val="ＭＳ Ｐ明朝"/>
      <family val="1"/>
      <charset val="128"/>
    </font>
    <font>
      <sz val="9"/>
      <name val="ＭＳ Ｐゴシック"/>
      <family val="3"/>
      <charset val="128"/>
    </font>
    <font>
      <sz val="12"/>
      <color indexed="81"/>
      <name val="ＭＳ Ｐゴシック"/>
      <family val="3"/>
      <charset val="128"/>
    </font>
    <font>
      <sz val="9"/>
      <name val="ＭＳ ゴシック"/>
      <family val="3"/>
      <charset val="128"/>
    </font>
    <font>
      <sz val="12"/>
      <color indexed="81"/>
      <name val="ＭＳ 明朝"/>
      <family val="1"/>
      <charset val="128"/>
    </font>
    <font>
      <b/>
      <sz val="9"/>
      <color indexed="81"/>
      <name val="ＭＳ Ｐゴシック"/>
      <family val="3"/>
      <charset val="128"/>
    </font>
    <font>
      <sz val="9"/>
      <color indexed="81"/>
      <name val="ＭＳ Ｐゴシック"/>
      <family val="3"/>
      <charset val="128"/>
    </font>
    <font>
      <sz val="16"/>
      <color indexed="81"/>
      <name val="ＭＳ 明朝"/>
      <family val="1"/>
      <charset val="128"/>
    </font>
    <font>
      <sz val="11"/>
      <name val="HG丸ｺﾞｼｯｸM-PRO"/>
      <family val="3"/>
      <charset val="128"/>
    </font>
    <font>
      <b/>
      <sz val="12"/>
      <color indexed="81"/>
      <name val="ＭＳ Ｐゴシック"/>
      <family val="3"/>
      <charset val="128"/>
    </font>
    <font>
      <b/>
      <sz val="12"/>
      <color indexed="10"/>
      <name val="ＭＳ Ｐゴシック"/>
      <family val="3"/>
      <charset val="128"/>
    </font>
    <font>
      <sz val="10"/>
      <color indexed="81"/>
      <name val="ＭＳ Ｐゴシック"/>
      <family val="3"/>
      <charset val="128"/>
    </font>
    <font>
      <sz val="8"/>
      <name val="ＭＳ Ｐ明朝"/>
      <family val="1"/>
      <charset val="128"/>
    </font>
    <font>
      <b/>
      <sz val="10"/>
      <color indexed="81"/>
      <name val="ＭＳ Ｐゴシック"/>
      <family val="3"/>
      <charset val="128"/>
    </font>
    <font>
      <b/>
      <sz val="9"/>
      <color indexed="10"/>
      <name val="ＭＳ Ｐゴシック"/>
      <family val="3"/>
      <charset val="128"/>
    </font>
    <font>
      <sz val="11"/>
      <color indexed="10"/>
      <name val="ＭＳ Ｐ明朝"/>
      <family val="1"/>
      <charset val="128"/>
    </font>
    <font>
      <sz val="12"/>
      <color indexed="81"/>
      <name val="HG丸ｺﾞｼｯｸM-PRO"/>
      <family val="3"/>
      <charset val="128"/>
    </font>
    <font>
      <sz val="16"/>
      <color indexed="81"/>
      <name val="HG丸ｺﾞｼｯｸM-PRO"/>
      <family val="3"/>
      <charset val="128"/>
    </font>
    <font>
      <b/>
      <sz val="18"/>
      <color indexed="10"/>
      <name val="HG丸ｺﾞｼｯｸM-PRO"/>
      <family val="3"/>
      <charset val="128"/>
    </font>
    <font>
      <sz val="12"/>
      <color indexed="23"/>
      <name val="HG丸ｺﾞｼｯｸM-PRO"/>
      <family val="3"/>
      <charset val="128"/>
    </font>
    <font>
      <b/>
      <sz val="11"/>
      <color indexed="10"/>
      <name val="ＭＳ Ｐゴシック"/>
      <family val="3"/>
      <charset val="128"/>
    </font>
    <font>
      <sz val="14"/>
      <name val="ＭＳ Ｐゴシック"/>
      <family val="3"/>
      <charset val="128"/>
    </font>
    <font>
      <sz val="16"/>
      <name val="ＭＳ Ｐゴシック"/>
      <family val="3"/>
      <charset val="128"/>
    </font>
    <font>
      <sz val="9"/>
      <color rgb="FFFF0000"/>
      <name val="ＭＳ ゴシック"/>
      <family val="3"/>
      <charset val="128"/>
    </font>
    <font>
      <sz val="12"/>
      <name val="ＭＳ Ｐゴシック"/>
      <family val="3"/>
      <charset val="128"/>
      <scheme val="minor"/>
    </font>
    <font>
      <sz val="26"/>
      <color rgb="FFFF0000"/>
      <name val="HG創英角ﾎﾟｯﾌﾟ体"/>
      <family val="3"/>
      <charset val="128"/>
    </font>
    <font>
      <b/>
      <sz val="11"/>
      <color rgb="FFFFFF00"/>
      <name val="ＭＳ Ｐ明朝"/>
      <family val="1"/>
      <charset val="128"/>
    </font>
    <font>
      <sz val="11"/>
      <color rgb="FFFFFF00"/>
      <name val="ＭＳ Ｐ明朝"/>
      <family val="1"/>
      <charset val="128"/>
    </font>
    <font>
      <sz val="18"/>
      <color rgb="FF00B050"/>
      <name val="ＭＳ Ｐゴシック"/>
      <family val="3"/>
      <charset val="128"/>
    </font>
    <font>
      <sz val="11"/>
      <color rgb="FFFF0000"/>
      <name val="ＭＳ Ｐ明朝"/>
      <family val="1"/>
      <charset val="128"/>
    </font>
    <font>
      <sz val="11"/>
      <color rgb="FFFFFF00"/>
      <name val="ＭＳ 明朝"/>
      <family val="1"/>
      <charset val="128"/>
    </font>
    <font>
      <sz val="11"/>
      <color rgb="FF0070C0"/>
      <name val="ＭＳ Ｐゴシック"/>
      <family val="3"/>
      <charset val="128"/>
    </font>
    <font>
      <sz val="24"/>
      <color rgb="FFFF0000"/>
      <name val="ＭＳ Ｐゴシック"/>
      <family val="3"/>
      <charset val="128"/>
    </font>
    <font>
      <sz val="20"/>
      <color rgb="FFFF0000"/>
      <name val="HGS創英角ﾎﾟｯﾌﾟ体"/>
      <family val="3"/>
      <charset val="128"/>
    </font>
    <font>
      <sz val="11"/>
      <color rgb="FFFFFF00"/>
      <name val="HG丸ｺﾞｼｯｸM-PRO"/>
      <family val="3"/>
      <charset val="128"/>
    </font>
    <font>
      <b/>
      <sz val="14"/>
      <color rgb="FFFF0000"/>
      <name val="ＭＳ ゴシック"/>
      <family val="3"/>
      <charset val="128"/>
    </font>
    <font>
      <b/>
      <sz val="11"/>
      <name val="ＭＳ Ｐゴシック"/>
      <family val="3"/>
      <charset val="128"/>
      <scheme val="minor"/>
    </font>
    <font>
      <sz val="24"/>
      <color rgb="FFFF0000"/>
      <name val="HGS創英角ﾎﾟｯﾌﾟ体"/>
      <family val="3"/>
      <charset val="128"/>
    </font>
    <font>
      <b/>
      <sz val="18"/>
      <color rgb="FFFF0000"/>
      <name val="ＭＳ Ｐゴシック"/>
      <family val="3"/>
      <charset val="128"/>
    </font>
    <font>
      <sz val="14"/>
      <color rgb="FFFF0000"/>
      <name val="ＭＳ Ｐゴシック"/>
      <family val="3"/>
      <charset val="128"/>
    </font>
    <font>
      <sz val="10"/>
      <color indexed="10"/>
      <name val="ＭＳ Ｐゴシック"/>
      <family val="3"/>
      <charset val="128"/>
    </font>
    <font>
      <sz val="30"/>
      <color rgb="FFFF0000"/>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FF"/>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ashed">
        <color indexed="64"/>
      </bottom>
      <diagonal/>
    </border>
    <border>
      <left/>
      <right/>
      <top/>
      <bottom style="dash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medium">
        <color indexed="64"/>
      </right>
      <top style="thin">
        <color indexed="64"/>
      </top>
      <bottom style="medium">
        <color indexed="64"/>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style="dashed">
        <color indexed="64"/>
      </left>
      <right style="dotted">
        <color indexed="64"/>
      </right>
      <top style="medium">
        <color indexed="64"/>
      </top>
      <bottom/>
      <diagonal/>
    </border>
    <border>
      <left style="dashed">
        <color indexed="64"/>
      </left>
      <right style="dotted">
        <color indexed="64"/>
      </right>
      <top/>
      <bottom/>
      <diagonal/>
    </border>
    <border>
      <left style="dashed">
        <color indexed="64"/>
      </left>
      <right style="dotted">
        <color indexed="64"/>
      </right>
      <top/>
      <bottom style="dashed">
        <color indexed="64"/>
      </bottom>
      <diagonal/>
    </border>
    <border>
      <left style="hair">
        <color indexed="64"/>
      </left>
      <right style="thin">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dashed">
        <color indexed="64"/>
      </top>
      <bottom/>
      <diagonal/>
    </border>
    <border>
      <left/>
      <right style="medium">
        <color indexed="64"/>
      </right>
      <top style="dashed">
        <color indexed="64"/>
      </top>
      <bottom/>
      <diagonal/>
    </border>
    <border>
      <left/>
      <right style="medium">
        <color indexed="64"/>
      </right>
      <top style="medium">
        <color indexed="64"/>
      </top>
      <bottom style="thin">
        <color indexed="64"/>
      </bottom>
      <diagonal/>
    </border>
    <border>
      <left style="dashed">
        <color indexed="64"/>
      </left>
      <right style="dotted">
        <color indexed="64"/>
      </right>
      <top style="dashed">
        <color indexed="64"/>
      </top>
      <bottom/>
      <diagonal/>
    </border>
    <border>
      <left style="dashed">
        <color indexed="64"/>
      </left>
      <right style="dotted">
        <color indexed="64"/>
      </right>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00B0F0"/>
      </left>
      <right style="thin">
        <color rgb="FF00B0F0"/>
      </right>
      <top style="thin">
        <color rgb="FF00B0F0"/>
      </top>
      <bottom style="medium">
        <color rgb="FF00B0F0"/>
      </bottom>
      <diagonal/>
    </border>
    <border>
      <left style="thin">
        <color rgb="FF00B0F0"/>
      </left>
      <right style="thin">
        <color rgb="FF00B0F0"/>
      </right>
      <top style="thin">
        <color rgb="FF00B0F0"/>
      </top>
      <bottom style="medium">
        <color rgb="FF00B0F0"/>
      </bottom>
      <diagonal/>
    </border>
    <border>
      <left style="medium">
        <color rgb="FF00B0F0"/>
      </left>
      <right style="thin">
        <color rgb="FF00B0F0"/>
      </right>
      <top/>
      <bottom style="thin">
        <color rgb="FF00B0F0"/>
      </bottom>
      <diagonal/>
    </border>
    <border>
      <left style="thin">
        <color rgb="FF00B0F0"/>
      </left>
      <right style="thin">
        <color rgb="FF00B0F0"/>
      </right>
      <top/>
      <bottom style="thin">
        <color rgb="FF00B0F0"/>
      </bottom>
      <diagonal/>
    </border>
    <border>
      <left style="medium">
        <color indexed="64"/>
      </left>
      <right style="medium">
        <color rgb="FF00B0F0"/>
      </right>
      <top style="dashed">
        <color indexed="64"/>
      </top>
      <bottom/>
      <diagonal/>
    </border>
    <border>
      <left style="medium">
        <color indexed="64"/>
      </left>
      <right style="medium">
        <color rgb="FF00B0F0"/>
      </right>
      <top/>
      <bottom/>
      <diagonal/>
    </border>
    <border>
      <left style="medium">
        <color indexed="64"/>
      </left>
      <right style="medium">
        <color rgb="FF00B0F0"/>
      </right>
      <top/>
      <bottom style="dashed">
        <color indexed="64"/>
      </bottom>
      <diagonal/>
    </border>
    <border>
      <left style="thin">
        <color rgb="FF00B0F0"/>
      </left>
      <right style="medium">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B0F0"/>
      </right>
      <top style="thin">
        <color rgb="FF00B0F0"/>
      </top>
      <bottom style="thin">
        <color rgb="FF00B0F0"/>
      </bottom>
      <diagonal/>
    </border>
    <border>
      <left style="thin">
        <color rgb="FF00B0F0"/>
      </left>
      <right style="medium">
        <color rgb="FF00B0F0"/>
      </right>
      <top style="thin">
        <color rgb="FF00B0F0"/>
      </top>
      <bottom style="medium">
        <color rgb="FF00B0F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4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1" fillId="0" borderId="0" applyFont="0" applyFill="0" applyBorder="0" applyAlignment="0" applyProtection="0"/>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671">
    <xf numFmtId="0" fontId="0" fillId="0" borderId="0" xfId="0"/>
    <xf numFmtId="0" fontId="2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distributed" vertical="center"/>
    </xf>
    <xf numFmtId="0" fontId="21" fillId="0" borderId="0" xfId="0" quotePrefix="1"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23" fillId="0" borderId="12" xfId="0" applyFont="1" applyBorder="1" applyAlignment="1">
      <alignment horizontal="center" vertical="center"/>
    </xf>
    <xf numFmtId="0" fontId="27" fillId="0" borderId="0" xfId="0" applyFont="1" applyAlignment="1">
      <alignment vertical="center"/>
    </xf>
    <xf numFmtId="0" fontId="23" fillId="0" borderId="13" xfId="0" applyFont="1" applyBorder="1" applyAlignment="1">
      <alignment vertical="center"/>
    </xf>
    <xf numFmtId="176" fontId="23" fillId="0" borderId="14" xfId="0" applyNumberFormat="1" applyFont="1" applyBorder="1" applyAlignment="1">
      <alignment horizontal="center" vertical="center"/>
    </xf>
    <xf numFmtId="176" fontId="23" fillId="0" borderId="15" xfId="0" applyNumberFormat="1" applyFont="1" applyBorder="1" applyAlignment="1">
      <alignment horizontal="center" vertical="center"/>
    </xf>
    <xf numFmtId="176" fontId="23" fillId="0" borderId="16" xfId="0" applyNumberFormat="1" applyFont="1" applyBorder="1" applyAlignment="1">
      <alignment horizontal="center" vertical="center"/>
    </xf>
    <xf numFmtId="176" fontId="23" fillId="0" borderId="17" xfId="0" applyNumberFormat="1" applyFont="1" applyBorder="1" applyAlignment="1">
      <alignment horizontal="center" vertical="center"/>
    </xf>
    <xf numFmtId="176" fontId="23" fillId="0" borderId="0" xfId="0" applyNumberFormat="1" applyFont="1" applyAlignment="1">
      <alignment vertical="center"/>
    </xf>
    <xf numFmtId="176" fontId="23" fillId="0" borderId="12" xfId="0" applyNumberFormat="1" applyFont="1" applyBorder="1" applyAlignment="1">
      <alignment vertical="center"/>
    </xf>
    <xf numFmtId="0" fontId="23" fillId="0" borderId="12" xfId="0" applyFont="1" applyBorder="1" applyAlignment="1">
      <alignment vertical="center"/>
    </xf>
    <xf numFmtId="0" fontId="27" fillId="0" borderId="18" xfId="0" applyFont="1" applyBorder="1" applyAlignment="1">
      <alignment vertical="center"/>
    </xf>
    <xf numFmtId="0" fontId="23" fillId="0" borderId="18" xfId="0" applyFont="1" applyBorder="1" applyAlignment="1">
      <alignment vertical="center"/>
    </xf>
    <xf numFmtId="176" fontId="23" fillId="0" borderId="18" xfId="0" applyNumberFormat="1" applyFont="1" applyBorder="1" applyAlignment="1">
      <alignment vertical="center"/>
    </xf>
    <xf numFmtId="176" fontId="23" fillId="0" borderId="12" xfId="0" applyNumberFormat="1" applyFont="1" applyBorder="1" applyAlignment="1">
      <alignment horizontal="center" vertical="center"/>
    </xf>
    <xf numFmtId="176" fontId="23" fillId="0" borderId="19" xfId="0" applyNumberFormat="1" applyFont="1" applyBorder="1" applyAlignment="1">
      <alignment horizontal="center" vertical="center"/>
    </xf>
    <xf numFmtId="176" fontId="29" fillId="0" borderId="0" xfId="0" applyNumberFormat="1" applyFont="1" applyAlignment="1">
      <alignment horizontal="left" vertical="center"/>
    </xf>
    <xf numFmtId="176" fontId="29" fillId="0" borderId="20" xfId="0" applyNumberFormat="1" applyFont="1" applyBorder="1" applyAlignment="1">
      <alignment horizontal="left" vertical="center"/>
    </xf>
    <xf numFmtId="176" fontId="23" fillId="0" borderId="0" xfId="0" applyNumberFormat="1" applyFont="1" applyAlignment="1">
      <alignment horizontal="center" vertical="center"/>
    </xf>
    <xf numFmtId="176" fontId="29" fillId="0" borderId="0" xfId="33" applyNumberFormat="1" applyFont="1" applyFill="1" applyBorder="1" applyAlignment="1">
      <alignment horizontal="right" vertical="center"/>
    </xf>
    <xf numFmtId="176" fontId="29" fillId="0" borderId="20" xfId="33" applyNumberFormat="1" applyFont="1" applyFill="1" applyBorder="1" applyAlignment="1">
      <alignment horizontal="right" vertical="center"/>
    </xf>
    <xf numFmtId="176" fontId="23" fillId="0" borderId="21" xfId="0" applyNumberFormat="1" applyFont="1" applyBorder="1" applyAlignment="1">
      <alignment horizontal="center" vertical="center"/>
    </xf>
    <xf numFmtId="176" fontId="29" fillId="0" borderId="22" xfId="0" applyNumberFormat="1" applyFont="1" applyBorder="1" applyAlignment="1">
      <alignment horizontal="left" vertical="center"/>
    </xf>
    <xf numFmtId="176" fontId="29" fillId="0" borderId="23" xfId="0" applyNumberFormat="1" applyFont="1" applyBorder="1" applyAlignment="1">
      <alignment horizontal="left" vertical="center"/>
    </xf>
    <xf numFmtId="176" fontId="23" fillId="0" borderId="22" xfId="0" applyNumberFormat="1" applyFont="1" applyBorder="1" applyAlignment="1">
      <alignment vertical="center"/>
    </xf>
    <xf numFmtId="176" fontId="23" fillId="0" borderId="24" xfId="0" applyNumberFormat="1" applyFont="1" applyBorder="1" applyAlignment="1">
      <alignment horizontal="center" vertical="center"/>
    </xf>
    <xf numFmtId="0" fontId="23" fillId="0" borderId="25" xfId="0" applyFont="1" applyBorder="1" applyAlignment="1">
      <alignment vertical="center"/>
    </xf>
    <xf numFmtId="176" fontId="23" fillId="0" borderId="26" xfId="0" applyNumberFormat="1" applyFont="1" applyBorder="1" applyAlignment="1">
      <alignment horizontal="center" vertical="center"/>
    </xf>
    <xf numFmtId="176" fontId="29" fillId="0" borderId="18" xfId="33" applyNumberFormat="1" applyFont="1" applyFill="1" applyBorder="1" applyAlignment="1">
      <alignment horizontal="right" vertical="center"/>
    </xf>
    <xf numFmtId="176" fontId="29" fillId="0" borderId="27" xfId="33" applyNumberFormat="1" applyFont="1" applyFill="1" applyBorder="1" applyAlignment="1">
      <alignment horizontal="right" vertical="center"/>
    </xf>
    <xf numFmtId="0" fontId="23" fillId="0" borderId="28" xfId="0" applyFont="1" applyBorder="1" applyAlignment="1">
      <alignment vertical="center"/>
    </xf>
    <xf numFmtId="176" fontId="28" fillId="0" borderId="0" xfId="33" applyNumberFormat="1" applyFont="1" applyFill="1" applyBorder="1" applyAlignment="1">
      <alignment horizontal="right" vertical="center"/>
    </xf>
    <xf numFmtId="0" fontId="25" fillId="0" borderId="0" xfId="0" applyFont="1" applyAlignment="1">
      <alignment vertical="center"/>
    </xf>
    <xf numFmtId="0" fontId="25" fillId="0" borderId="0" xfId="0" applyFont="1" applyAlignment="1">
      <alignment horizontal="center" vertical="center"/>
    </xf>
    <xf numFmtId="0" fontId="23" fillId="0" borderId="0" xfId="0" applyFont="1" applyAlignment="1">
      <alignment horizontal="right" vertical="center"/>
    </xf>
    <xf numFmtId="0" fontId="0" fillId="0" borderId="29" xfId="0" applyBorder="1"/>
    <xf numFmtId="0" fontId="0" fillId="0" borderId="30" xfId="0" applyBorder="1"/>
    <xf numFmtId="0" fontId="0" fillId="0" borderId="31" xfId="0" applyBorder="1"/>
    <xf numFmtId="0" fontId="0" fillId="0" borderId="20" xfId="0" applyBorder="1"/>
    <xf numFmtId="0" fontId="0" fillId="0" borderId="32" xfId="0" applyBorder="1"/>
    <xf numFmtId="0" fontId="24" fillId="0" borderId="0" xfId="0" applyFont="1" applyAlignment="1">
      <alignment vertical="center"/>
    </xf>
    <xf numFmtId="176" fontId="23" fillId="0" borderId="32" xfId="0" applyNumberFormat="1" applyFont="1" applyBorder="1" applyAlignment="1">
      <alignment vertical="center" shrinkToFit="1"/>
    </xf>
    <xf numFmtId="0" fontId="21" fillId="0" borderId="0" xfId="0" applyFont="1" applyAlignment="1">
      <alignment vertical="center"/>
    </xf>
    <xf numFmtId="0" fontId="25" fillId="0" borderId="12" xfId="0" applyFont="1" applyBorder="1" applyAlignment="1">
      <alignment vertical="center" shrinkToFit="1"/>
    </xf>
    <xf numFmtId="0" fontId="26" fillId="0" borderId="0" xfId="0" quotePrefix="1" applyFont="1" applyAlignment="1">
      <alignment vertical="center"/>
    </xf>
    <xf numFmtId="0" fontId="26" fillId="0" borderId="0" xfId="0" applyFont="1" applyAlignment="1">
      <alignment vertical="center"/>
    </xf>
    <xf numFmtId="0" fontId="23" fillId="0" borderId="22" xfId="0" applyFont="1" applyBorder="1" applyAlignment="1">
      <alignment vertical="center"/>
    </xf>
    <xf numFmtId="176" fontId="0" fillId="0" borderId="32" xfId="0" applyNumberFormat="1" applyBorder="1" applyAlignment="1">
      <alignment vertical="center" shrinkToFit="1"/>
    </xf>
    <xf numFmtId="176" fontId="26" fillId="0" borderId="18" xfId="0" applyNumberFormat="1" applyFont="1" applyBorder="1" applyAlignment="1">
      <alignment horizontal="right" vertical="center" shrinkToFit="1"/>
    </xf>
    <xf numFmtId="176" fontId="26" fillId="0" borderId="18" xfId="0" applyNumberFormat="1" applyFont="1" applyBorder="1" applyAlignment="1">
      <alignment horizontal="left" vertical="center" shrinkToFit="1"/>
    </xf>
    <xf numFmtId="0" fontId="23" fillId="0" borderId="0" xfId="0" applyFont="1" applyAlignment="1">
      <alignment vertical="center" wrapText="1"/>
    </xf>
    <xf numFmtId="0" fontId="20" fillId="0" borderId="0" xfId="0" applyFont="1" applyAlignment="1">
      <alignment vertical="center"/>
    </xf>
    <xf numFmtId="0" fontId="21" fillId="0" borderId="33" xfId="0" applyFont="1" applyBorder="1" applyAlignment="1">
      <alignment horizontal="center" vertical="center"/>
    </xf>
    <xf numFmtId="0" fontId="0" fillId="0" borderId="0" xfId="0" applyAlignment="1">
      <alignment vertical="center"/>
    </xf>
    <xf numFmtId="0" fontId="0" fillId="0" borderId="34" xfId="0" applyBorder="1" applyAlignment="1">
      <alignment vertical="center"/>
    </xf>
    <xf numFmtId="0" fontId="0" fillId="0" borderId="35" xfId="0" applyBorder="1" applyAlignment="1">
      <alignment vertical="center"/>
    </xf>
    <xf numFmtId="0" fontId="36" fillId="0" borderId="10" xfId="0" applyFont="1" applyBorder="1" applyAlignment="1">
      <alignment vertical="center"/>
    </xf>
    <xf numFmtId="0" fontId="0" fillId="0" borderId="36" xfId="0" applyBorder="1" applyAlignment="1">
      <alignment vertical="center"/>
    </xf>
    <xf numFmtId="0" fontId="0" fillId="0" borderId="31" xfId="0" applyBorder="1" applyAlignment="1">
      <alignment vertical="center"/>
    </xf>
    <xf numFmtId="0" fontId="0" fillId="0" borderId="20" xfId="0" applyBorder="1" applyAlignment="1">
      <alignment vertical="center"/>
    </xf>
    <xf numFmtId="0" fontId="36" fillId="0" borderId="0" xfId="0" applyFont="1" applyAlignment="1">
      <alignment vertical="center"/>
    </xf>
    <xf numFmtId="0" fontId="0" fillId="0" borderId="29" xfId="0" applyBorder="1" applyAlignment="1">
      <alignment vertical="center"/>
    </xf>
    <xf numFmtId="0" fontId="0" fillId="0" borderId="37" xfId="0" applyBorder="1" applyAlignment="1">
      <alignment vertical="center"/>
    </xf>
    <xf numFmtId="0" fontId="0" fillId="0" borderId="32" xfId="0" applyBorder="1" applyAlignment="1">
      <alignment vertical="center"/>
    </xf>
    <xf numFmtId="0" fontId="0" fillId="0" borderId="30"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56" fillId="0" borderId="0" xfId="0" applyFont="1" applyAlignment="1">
      <alignment vertical="center"/>
    </xf>
    <xf numFmtId="56" fontId="0" fillId="0" borderId="10" xfId="0" quotePrefix="1" applyNumberFormat="1" applyBorder="1" applyAlignment="1">
      <alignment vertical="center"/>
    </xf>
    <xf numFmtId="0" fontId="36" fillId="0" borderId="22" xfId="0" applyFont="1" applyBorder="1" applyAlignment="1">
      <alignment vertical="center"/>
    </xf>
    <xf numFmtId="0" fontId="21" fillId="0" borderId="32" xfId="0" applyFont="1" applyBorder="1" applyAlignment="1">
      <alignment horizontal="center" vertical="center"/>
    </xf>
    <xf numFmtId="0" fontId="21" fillId="0" borderId="30" xfId="0" applyFont="1" applyBorder="1" applyAlignment="1">
      <alignment horizontal="center" vertical="center"/>
    </xf>
    <xf numFmtId="0" fontId="21" fillId="0" borderId="39"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3" fillId="0" borderId="41" xfId="0" applyFont="1" applyBorder="1" applyAlignment="1">
      <alignment vertical="center" shrinkToFit="1"/>
    </xf>
    <xf numFmtId="0" fontId="23" fillId="0" borderId="42" xfId="0" applyFont="1" applyBorder="1" applyAlignment="1">
      <alignment vertical="center" shrinkToFit="1"/>
    </xf>
    <xf numFmtId="0" fontId="23" fillId="0" borderId="43" xfId="0" applyFont="1" applyBorder="1" applyAlignment="1">
      <alignment vertical="center" shrinkToFit="1"/>
    </xf>
    <xf numFmtId="0" fontId="30" fillId="0" borderId="12" xfId="0" applyFont="1" applyBorder="1" applyAlignment="1">
      <alignment vertical="center" textRotation="255" shrinkToFit="1"/>
    </xf>
    <xf numFmtId="0" fontId="30" fillId="0" borderId="0" xfId="0" applyFont="1" applyAlignment="1">
      <alignment vertical="center" textRotation="255" shrinkToFit="1"/>
    </xf>
    <xf numFmtId="0" fontId="30" fillId="0" borderId="44" xfId="0" applyFont="1" applyBorder="1" applyAlignment="1">
      <alignment vertical="center" textRotation="255" shrinkToFit="1"/>
    </xf>
    <xf numFmtId="0" fontId="0" fillId="0" borderId="0" xfId="0" applyAlignment="1">
      <alignment horizontal="right" vertical="center"/>
    </xf>
    <xf numFmtId="0" fontId="0" fillId="24" borderId="36" xfId="0" applyFill="1"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57" fillId="0" borderId="0" xfId="0" quotePrefix="1" applyFont="1" applyAlignment="1">
      <alignment vertical="center"/>
    </xf>
    <xf numFmtId="176" fontId="23" fillId="0" borderId="0" xfId="0" quotePrefix="1" applyNumberFormat="1" applyFont="1" applyAlignment="1">
      <alignment vertical="center"/>
    </xf>
    <xf numFmtId="0" fontId="23" fillId="0" borderId="48" xfId="0" applyFont="1" applyBorder="1" applyAlignment="1">
      <alignment horizontal="right" vertical="center"/>
    </xf>
    <xf numFmtId="176" fontId="0" fillId="0" borderId="10" xfId="0" applyNumberFormat="1" applyBorder="1" applyAlignment="1">
      <alignment vertical="center"/>
    </xf>
    <xf numFmtId="176" fontId="29" fillId="0" borderId="10" xfId="0" applyNumberFormat="1" applyFont="1" applyBorder="1" applyAlignment="1">
      <alignment vertical="center" shrinkToFit="1"/>
    </xf>
    <xf numFmtId="0" fontId="58" fillId="0" borderId="0" xfId="0" applyFont="1" applyAlignment="1">
      <alignment vertical="center"/>
    </xf>
    <xf numFmtId="0" fontId="29" fillId="0" borderId="0" xfId="0" applyFont="1" applyAlignment="1">
      <alignment vertical="center"/>
    </xf>
    <xf numFmtId="0" fontId="23" fillId="0" borderId="31" xfId="0" applyFont="1" applyBorder="1" applyAlignment="1">
      <alignment vertical="center"/>
    </xf>
    <xf numFmtId="0" fontId="23" fillId="0" borderId="20" xfId="0" applyFont="1" applyBorder="1" applyAlignment="1">
      <alignment vertical="center"/>
    </xf>
    <xf numFmtId="0" fontId="23" fillId="0" borderId="39" xfId="0" applyFont="1" applyBorder="1" applyAlignment="1">
      <alignment vertical="center"/>
    </xf>
    <xf numFmtId="0" fontId="23" fillId="0" borderId="23" xfId="0" applyFont="1" applyBorder="1" applyAlignment="1">
      <alignment vertical="center"/>
    </xf>
    <xf numFmtId="0" fontId="23" fillId="0" borderId="10" xfId="0" applyFont="1" applyBorder="1" applyAlignment="1">
      <alignment vertical="center"/>
    </xf>
    <xf numFmtId="0" fontId="23" fillId="0" borderId="35" xfId="0" applyFont="1" applyBorder="1" applyAlignment="1">
      <alignment vertical="center"/>
    </xf>
    <xf numFmtId="0" fontId="59" fillId="0" borderId="12" xfId="0" applyFont="1" applyBorder="1" applyAlignment="1">
      <alignment vertical="center" shrinkToFit="1"/>
    </xf>
    <xf numFmtId="0" fontId="60" fillId="0" borderId="0" xfId="0" applyFont="1" applyAlignment="1">
      <alignment vertical="center"/>
    </xf>
    <xf numFmtId="176" fontId="23" fillId="0" borderId="12" xfId="0" applyNumberFormat="1" applyFont="1" applyBorder="1" applyAlignment="1" applyProtection="1">
      <alignment vertical="center" shrinkToFit="1"/>
      <protection locked="0"/>
    </xf>
    <xf numFmtId="176" fontId="23" fillId="0" borderId="0" xfId="0" applyNumberFormat="1" applyFont="1" applyAlignment="1" applyProtection="1">
      <alignment vertical="center" shrinkToFit="1"/>
      <protection locked="0"/>
    </xf>
    <xf numFmtId="176" fontId="23" fillId="0" borderId="44" xfId="0" applyNumberFormat="1" applyFont="1" applyBorder="1" applyAlignment="1" applyProtection="1">
      <alignment vertical="center" shrinkToFit="1"/>
      <protection locked="0"/>
    </xf>
    <xf numFmtId="176" fontId="23" fillId="0" borderId="12" xfId="0" applyNumberFormat="1" applyFont="1" applyBorder="1" applyAlignment="1">
      <alignment vertical="center" shrinkToFit="1"/>
    </xf>
    <xf numFmtId="176" fontId="23" fillId="0" borderId="0" xfId="0" applyNumberFormat="1" applyFont="1" applyAlignment="1">
      <alignment vertical="center" shrinkToFit="1"/>
    </xf>
    <xf numFmtId="176" fontId="23" fillId="0" borderId="0" xfId="0" applyNumberFormat="1" applyFont="1" applyAlignment="1" applyProtection="1">
      <alignment vertical="center"/>
      <protection locked="0"/>
    </xf>
    <xf numFmtId="176" fontId="23" fillId="0" borderId="49" xfId="0" applyNumberFormat="1" applyFont="1" applyBorder="1" applyAlignment="1">
      <alignment horizontal="center" vertical="center"/>
    </xf>
    <xf numFmtId="176" fontId="23" fillId="0" borderId="50" xfId="0" applyNumberFormat="1" applyFont="1" applyBorder="1" applyAlignment="1">
      <alignment horizontal="center" vertical="center"/>
    </xf>
    <xf numFmtId="176" fontId="23" fillId="0" borderId="51" xfId="0" applyNumberFormat="1" applyFont="1" applyBorder="1" applyAlignment="1">
      <alignment horizontal="right" vertical="center"/>
    </xf>
    <xf numFmtId="176" fontId="23" fillId="0" borderId="52" xfId="0" applyNumberFormat="1" applyFont="1" applyBorder="1" applyAlignment="1">
      <alignment horizontal="right" vertical="center"/>
    </xf>
    <xf numFmtId="176" fontId="29" fillId="0" borderId="0" xfId="33" applyNumberFormat="1" applyFont="1" applyFill="1" applyBorder="1" applyAlignment="1" applyProtection="1">
      <alignment vertical="center"/>
    </xf>
    <xf numFmtId="176" fontId="29" fillId="0" borderId="20" xfId="33" applyNumberFormat="1" applyFont="1" applyFill="1" applyBorder="1" applyAlignment="1" applyProtection="1">
      <alignment vertical="center"/>
    </xf>
    <xf numFmtId="176" fontId="29" fillId="0" borderId="0" xfId="33" applyNumberFormat="1" applyFont="1" applyFill="1" applyBorder="1" applyAlignment="1" applyProtection="1">
      <alignment horizontal="right" vertical="center"/>
    </xf>
    <xf numFmtId="176" fontId="29" fillId="0" borderId="20" xfId="33" applyNumberFormat="1" applyFont="1" applyFill="1" applyBorder="1" applyAlignment="1" applyProtection="1">
      <alignment horizontal="right" vertical="center"/>
    </xf>
    <xf numFmtId="176" fontId="23" fillId="0" borderId="53" xfId="0" applyNumberFormat="1" applyFont="1" applyBorder="1" applyAlignment="1">
      <alignment horizontal="right" vertical="center"/>
    </xf>
    <xf numFmtId="176" fontId="29" fillId="0" borderId="0" xfId="33" applyNumberFormat="1" applyFont="1" applyFill="1" applyBorder="1" applyAlignment="1" applyProtection="1">
      <alignment vertical="center" shrinkToFit="1"/>
    </xf>
    <xf numFmtId="176" fontId="29" fillId="0" borderId="20" xfId="33" applyNumberFormat="1" applyFont="1" applyFill="1" applyBorder="1" applyAlignment="1" applyProtection="1">
      <alignment vertical="center" shrinkToFit="1"/>
    </xf>
    <xf numFmtId="176" fontId="29" fillId="0" borderId="18" xfId="33" applyNumberFormat="1" applyFont="1" applyFill="1" applyBorder="1" applyAlignment="1" applyProtection="1">
      <alignment vertical="center"/>
    </xf>
    <xf numFmtId="176" fontId="29" fillId="0" borderId="27" xfId="33" applyNumberFormat="1" applyFont="1" applyFill="1" applyBorder="1" applyAlignment="1" applyProtection="1">
      <alignment vertical="center"/>
    </xf>
    <xf numFmtId="176" fontId="29" fillId="0" borderId="54" xfId="0" applyNumberFormat="1" applyFont="1" applyBorder="1" applyAlignment="1">
      <alignment vertical="center" shrinkToFit="1"/>
    </xf>
    <xf numFmtId="176" fontId="28" fillId="0" borderId="0" xfId="33" applyNumberFormat="1" applyFont="1" applyFill="1" applyBorder="1" applyAlignment="1" applyProtection="1">
      <alignment horizontal="right" vertical="center"/>
    </xf>
    <xf numFmtId="178" fontId="60" fillId="0" borderId="0" xfId="0" applyNumberFormat="1" applyFont="1" applyAlignment="1">
      <alignment vertical="center" shrinkToFit="1"/>
    </xf>
    <xf numFmtId="180" fontId="0" fillId="0" borderId="0" xfId="0" applyNumberFormat="1"/>
    <xf numFmtId="0" fontId="0" fillId="25" borderId="0" xfId="0" applyFill="1"/>
    <xf numFmtId="176" fontId="29" fillId="0" borderId="0" xfId="33" applyNumberFormat="1" applyFont="1" applyFill="1" applyBorder="1" applyAlignment="1" applyProtection="1">
      <alignment horizontal="right" vertical="center" shrinkToFit="1"/>
    </xf>
    <xf numFmtId="0" fontId="61" fillId="0" borderId="0" xfId="0" applyFont="1" applyAlignment="1">
      <alignment vertical="center" wrapText="1"/>
    </xf>
    <xf numFmtId="0" fontId="23" fillId="0" borderId="32" xfId="0" applyFont="1" applyBorder="1" applyAlignment="1">
      <alignment vertical="center"/>
    </xf>
    <xf numFmtId="176" fontId="23" fillId="0" borderId="0" xfId="0" applyNumberFormat="1" applyFont="1" applyAlignment="1">
      <alignment horizontal="right" vertical="center"/>
    </xf>
    <xf numFmtId="0" fontId="31" fillId="0" borderId="0" xfId="0" applyFont="1" applyAlignment="1">
      <alignment vertical="center"/>
    </xf>
    <xf numFmtId="0" fontId="31" fillId="0" borderId="20" xfId="0" applyFont="1" applyBorder="1" applyAlignment="1">
      <alignment vertical="center"/>
    </xf>
    <xf numFmtId="0" fontId="62" fillId="0" borderId="0" xfId="0" applyFont="1" applyAlignment="1">
      <alignment vertical="center"/>
    </xf>
    <xf numFmtId="176" fontId="23" fillId="0" borderId="55" xfId="0" applyNumberFormat="1" applyFont="1" applyBorder="1" applyAlignment="1">
      <alignment horizontal="right" vertical="center"/>
    </xf>
    <xf numFmtId="176" fontId="23" fillId="0" borderId="56" xfId="0" applyNumberFormat="1" applyFont="1" applyBorder="1" applyAlignment="1">
      <alignment horizontal="right" vertical="center"/>
    </xf>
    <xf numFmtId="176" fontId="23" fillId="0" borderId="57" xfId="0" applyNumberFormat="1" applyFont="1" applyBorder="1" applyAlignment="1">
      <alignment horizontal="right" vertical="center"/>
    </xf>
    <xf numFmtId="176" fontId="23" fillId="0" borderId="22" xfId="0" applyNumberFormat="1" applyFont="1" applyBorder="1" applyAlignment="1">
      <alignment horizontal="right" vertical="center"/>
    </xf>
    <xf numFmtId="3" fontId="0" fillId="0" borderId="0" xfId="0" applyNumberFormat="1" applyAlignment="1">
      <alignment vertical="center"/>
    </xf>
    <xf numFmtId="0" fontId="0" fillId="0" borderId="0" xfId="0" applyAlignment="1">
      <alignment horizontal="center" vertical="center"/>
    </xf>
    <xf numFmtId="176" fontId="33" fillId="0" borderId="18" xfId="0" applyNumberFormat="1" applyFont="1" applyBorder="1" applyAlignment="1">
      <alignment vertical="center" shrinkToFit="1"/>
    </xf>
    <xf numFmtId="0" fontId="23" fillId="26" borderId="36" xfId="0" applyFont="1" applyFill="1" applyBorder="1" applyAlignment="1">
      <alignment vertical="center" shrinkToFit="1"/>
    </xf>
    <xf numFmtId="176" fontId="23" fillId="0" borderId="44" xfId="0" applyNumberFormat="1" applyFont="1" applyBorder="1" applyAlignment="1">
      <alignment vertical="center" shrinkToFit="1"/>
    </xf>
    <xf numFmtId="0" fontId="23" fillId="0" borderId="0" xfId="0" applyFont="1" applyAlignment="1">
      <alignment vertical="center" textRotation="255" shrinkToFit="1"/>
    </xf>
    <xf numFmtId="0" fontId="63" fillId="0" borderId="0" xfId="0" applyFont="1" applyAlignment="1">
      <alignment horizontal="center" vertical="center"/>
    </xf>
    <xf numFmtId="0" fontId="0" fillId="27" borderId="36" xfId="0" applyFill="1" applyBorder="1" applyAlignment="1">
      <alignment vertical="center"/>
    </xf>
    <xf numFmtId="176" fontId="23" fillId="0" borderId="12" xfId="0" applyNumberFormat="1" applyFont="1" applyBorder="1" applyAlignment="1">
      <alignment horizontal="right" vertical="center"/>
    </xf>
    <xf numFmtId="176" fontId="23" fillId="0" borderId="44" xfId="0" applyNumberFormat="1" applyFont="1" applyBorder="1" applyAlignment="1">
      <alignment horizontal="right" vertical="center"/>
    </xf>
    <xf numFmtId="0" fontId="23" fillId="27" borderId="58" xfId="0" quotePrefix="1" applyFont="1" applyFill="1" applyBorder="1" applyAlignment="1" applyProtection="1">
      <alignment horizontal="center" vertical="center" shrinkToFit="1"/>
      <protection locked="0"/>
    </xf>
    <xf numFmtId="0" fontId="23" fillId="27" borderId="59" xfId="0" quotePrefix="1" applyFont="1" applyFill="1" applyBorder="1" applyAlignment="1" applyProtection="1">
      <alignment horizontal="center" vertical="center" shrinkToFit="1"/>
      <protection locked="0"/>
    </xf>
    <xf numFmtId="0" fontId="23" fillId="27" borderId="60" xfId="0" quotePrefix="1" applyFont="1" applyFill="1" applyBorder="1" applyAlignment="1" applyProtection="1">
      <alignment horizontal="center" vertical="center" shrinkToFit="1"/>
      <protection locked="0"/>
    </xf>
    <xf numFmtId="0" fontId="23" fillId="0" borderId="61" xfId="0" applyFont="1" applyBorder="1" applyAlignment="1">
      <alignment vertical="center"/>
    </xf>
    <xf numFmtId="0" fontId="0" fillId="0" borderId="39" xfId="0" applyBorder="1"/>
    <xf numFmtId="0" fontId="0" fillId="0" borderId="22" xfId="0" applyBorder="1"/>
    <xf numFmtId="0" fontId="0" fillId="0" borderId="23" xfId="0" applyBorder="1"/>
    <xf numFmtId="0" fontId="0" fillId="26" borderId="0" xfId="0" applyFill="1"/>
    <xf numFmtId="0" fontId="54" fillId="26" borderId="0" xfId="0" applyFont="1" applyFill="1"/>
    <xf numFmtId="0" fontId="55" fillId="0" borderId="0" xfId="0" applyFont="1"/>
    <xf numFmtId="0" fontId="54" fillId="0" borderId="0" xfId="0" applyFont="1"/>
    <xf numFmtId="0" fontId="21" fillId="0" borderId="0" xfId="0" quotePrefix="1" applyFont="1" applyAlignment="1" applyProtection="1">
      <alignment horizontal="center" vertical="center"/>
      <protection locked="0"/>
    </xf>
    <xf numFmtId="0" fontId="21" fillId="0" borderId="34" xfId="0" applyFont="1" applyBorder="1" applyAlignment="1">
      <alignment vertical="center"/>
    </xf>
    <xf numFmtId="0" fontId="21" fillId="0" borderId="10" xfId="0" applyFont="1" applyBorder="1" applyAlignment="1">
      <alignment vertical="center"/>
    </xf>
    <xf numFmtId="0" fontId="21" fillId="0" borderId="35" xfId="0" applyFont="1" applyBorder="1" applyAlignment="1">
      <alignment vertical="center"/>
    </xf>
    <xf numFmtId="176" fontId="32" fillId="0" borderId="18" xfId="0" quotePrefix="1" applyNumberFormat="1" applyFont="1" applyBorder="1" applyAlignment="1">
      <alignment vertical="center" shrinkToFit="1"/>
    </xf>
    <xf numFmtId="0" fontId="64" fillId="0" borderId="32" xfId="0" applyFont="1" applyBorder="1" applyAlignment="1" applyProtection="1">
      <alignment vertical="center"/>
      <protection locked="0"/>
    </xf>
    <xf numFmtId="0" fontId="64" fillId="0" borderId="22" xfId="0" quotePrefix="1" applyFont="1" applyBorder="1" applyAlignment="1" applyProtection="1">
      <alignment vertical="center"/>
      <protection locked="0"/>
    </xf>
    <xf numFmtId="0" fontId="74" fillId="0" borderId="29" xfId="0" applyFont="1" applyBorder="1"/>
    <xf numFmtId="0" fontId="21" fillId="31" borderId="0" xfId="0" quotePrefix="1" applyFont="1" applyFill="1" applyAlignment="1" applyProtection="1">
      <alignment horizontal="center" vertical="center"/>
      <protection locked="0"/>
    </xf>
    <xf numFmtId="0" fontId="0" fillId="31" borderId="32" xfId="0" applyFill="1" applyBorder="1" applyProtection="1">
      <protection locked="0"/>
    </xf>
    <xf numFmtId="0" fontId="0" fillId="31" borderId="30" xfId="0" applyFill="1" applyBorder="1" applyProtection="1">
      <protection locked="0"/>
    </xf>
    <xf numFmtId="0" fontId="0" fillId="31" borderId="0" xfId="0" applyFill="1" applyProtection="1">
      <protection locked="0"/>
    </xf>
    <xf numFmtId="0" fontId="0" fillId="31" borderId="20" xfId="0" applyFill="1" applyBorder="1" applyProtection="1">
      <protection locked="0"/>
    </xf>
    <xf numFmtId="0" fontId="0" fillId="31" borderId="22" xfId="0" applyFill="1" applyBorder="1" applyProtection="1">
      <protection locked="0"/>
    </xf>
    <xf numFmtId="0" fontId="0" fillId="31" borderId="23" xfId="0" applyFill="1" applyBorder="1" applyProtection="1">
      <protection locked="0"/>
    </xf>
    <xf numFmtId="176" fontId="23" fillId="31" borderId="32" xfId="0" quotePrefix="1" applyNumberFormat="1" applyFont="1" applyFill="1" applyBorder="1" applyAlignment="1" applyProtection="1">
      <alignment vertical="center" shrinkToFit="1"/>
      <protection locked="0"/>
    </xf>
    <xf numFmtId="176" fontId="23" fillId="31" borderId="56" xfId="0" quotePrefix="1" applyNumberFormat="1" applyFont="1" applyFill="1" applyBorder="1" applyAlignment="1" applyProtection="1">
      <alignment vertical="center" shrinkToFit="1"/>
      <protection locked="0"/>
    </xf>
    <xf numFmtId="176" fontId="23" fillId="31" borderId="62" xfId="0" quotePrefix="1" applyNumberFormat="1" applyFont="1" applyFill="1" applyBorder="1" applyAlignment="1" applyProtection="1">
      <alignment vertical="center" shrinkToFit="1"/>
      <protection locked="0"/>
    </xf>
    <xf numFmtId="176" fontId="23" fillId="31" borderId="57" xfId="0" quotePrefix="1" applyNumberFormat="1" applyFont="1" applyFill="1" applyBorder="1" applyAlignment="1" applyProtection="1">
      <alignment vertical="center" shrinkToFit="1"/>
      <protection locked="0"/>
    </xf>
    <xf numFmtId="0" fontId="41" fillId="27" borderId="17" xfId="0" applyFont="1" applyFill="1" applyBorder="1" applyAlignment="1" applyProtection="1">
      <alignment horizontal="center" vertical="center"/>
      <protection locked="0"/>
    </xf>
    <xf numFmtId="0" fontId="41" fillId="27" borderId="63" xfId="0" applyFont="1" applyFill="1" applyBorder="1" applyAlignment="1" applyProtection="1">
      <alignment horizontal="center" vertical="center"/>
      <protection locked="0"/>
    </xf>
    <xf numFmtId="0" fontId="41" fillId="27" borderId="64" xfId="0" applyFont="1" applyFill="1" applyBorder="1" applyAlignment="1" applyProtection="1">
      <alignment horizontal="center" vertical="center"/>
      <protection locked="0"/>
    </xf>
    <xf numFmtId="0" fontId="67"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shrinkToFit="1"/>
    </xf>
    <xf numFmtId="0" fontId="21" fillId="31" borderId="0" xfId="0" applyFont="1" applyFill="1" applyAlignment="1" applyProtection="1">
      <alignment horizontal="left" vertical="center" shrinkToFit="1"/>
      <protection locked="0"/>
    </xf>
    <xf numFmtId="0" fontId="20" fillId="0" borderId="0" xfId="0" applyFont="1" applyAlignment="1">
      <alignment horizontal="center" vertical="center" shrinkToFit="1"/>
    </xf>
    <xf numFmtId="0" fontId="21" fillId="31" borderId="0" xfId="0" applyFont="1" applyFill="1" applyAlignment="1" applyProtection="1">
      <alignment horizontal="center" vertical="center" shrinkToFit="1"/>
      <protection locked="0"/>
    </xf>
    <xf numFmtId="0" fontId="64" fillId="0" borderId="22" xfId="0" applyFont="1" applyBorder="1" applyAlignment="1" applyProtection="1">
      <alignment horizontal="center" vertical="center"/>
      <protection locked="0"/>
    </xf>
    <xf numFmtId="0" fontId="21" fillId="0" borderId="0" xfId="0" applyFont="1" applyAlignment="1">
      <alignment vertical="center" wrapText="1" shrinkToFit="1"/>
    </xf>
    <xf numFmtId="0" fontId="21" fillId="0" borderId="0" xfId="0" applyFont="1" applyAlignment="1" applyProtection="1">
      <alignment horizontal="center" vertical="center"/>
      <protection locked="0"/>
    </xf>
    <xf numFmtId="0" fontId="65" fillId="0" borderId="29" xfId="0" applyFont="1" applyBorder="1" applyAlignment="1">
      <alignment horizontal="center" vertical="center" wrapText="1"/>
    </xf>
    <xf numFmtId="0" fontId="65" fillId="0" borderId="32" xfId="0" applyFont="1" applyBorder="1" applyAlignment="1">
      <alignment horizontal="center" vertical="center" wrapText="1"/>
    </xf>
    <xf numFmtId="0" fontId="65" fillId="0" borderId="30" xfId="0" applyFont="1" applyBorder="1" applyAlignment="1">
      <alignment horizontal="center" vertical="center" wrapText="1"/>
    </xf>
    <xf numFmtId="0" fontId="65" fillId="0" borderId="31" xfId="0" applyFont="1" applyBorder="1" applyAlignment="1">
      <alignment horizontal="center" vertical="center" wrapText="1"/>
    </xf>
    <xf numFmtId="0" fontId="65" fillId="0" borderId="0" xfId="0" applyFont="1" applyAlignment="1">
      <alignment horizontal="center" vertical="center" wrapText="1"/>
    </xf>
    <xf numFmtId="0" fontId="65" fillId="0" borderId="20" xfId="0" applyFont="1" applyBorder="1" applyAlignment="1">
      <alignment horizontal="center" vertical="center" wrapText="1"/>
    </xf>
    <xf numFmtId="0" fontId="65" fillId="0" borderId="39"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3" xfId="0" applyFont="1" applyBorder="1" applyAlignment="1">
      <alignment horizontal="center" vertical="center" wrapText="1"/>
    </xf>
    <xf numFmtId="0" fontId="66" fillId="0" borderId="29" xfId="0" applyFont="1" applyBorder="1" applyAlignment="1">
      <alignment horizontal="center" wrapText="1"/>
    </xf>
    <xf numFmtId="0" fontId="66" fillId="0" borderId="32" xfId="0" applyFont="1" applyBorder="1" applyAlignment="1">
      <alignment horizontal="center"/>
    </xf>
    <xf numFmtId="0" fontId="66" fillId="0" borderId="30" xfId="0" applyFont="1" applyBorder="1" applyAlignment="1">
      <alignment horizontal="center"/>
    </xf>
    <xf numFmtId="0" fontId="66" fillId="0" borderId="31" xfId="0" applyFont="1" applyBorder="1" applyAlignment="1">
      <alignment horizontal="center"/>
    </xf>
    <xf numFmtId="0" fontId="66" fillId="0" borderId="0" xfId="0" applyFont="1" applyAlignment="1">
      <alignment horizontal="center"/>
    </xf>
    <xf numFmtId="0" fontId="66" fillId="0" borderId="20" xfId="0" applyFont="1" applyBorder="1" applyAlignment="1">
      <alignment horizontal="center"/>
    </xf>
    <xf numFmtId="0" fontId="66" fillId="0" borderId="39" xfId="0" applyFont="1" applyBorder="1" applyAlignment="1">
      <alignment horizontal="center"/>
    </xf>
    <xf numFmtId="0" fontId="66" fillId="0" borderId="22" xfId="0" applyFont="1" applyBorder="1" applyAlignment="1">
      <alignment horizontal="center"/>
    </xf>
    <xf numFmtId="0" fontId="66" fillId="0" borderId="23" xfId="0" applyFont="1" applyBorder="1" applyAlignment="1">
      <alignment horizontal="center"/>
    </xf>
    <xf numFmtId="0" fontId="66" fillId="0" borderId="0" xfId="0" applyFont="1" applyAlignment="1">
      <alignment horizontal="center" vertical="center"/>
    </xf>
    <xf numFmtId="0" fontId="23" fillId="31" borderId="19" xfId="0" applyFont="1" applyFill="1" applyBorder="1" applyAlignment="1" applyProtection="1">
      <alignment horizontal="center" vertical="center"/>
      <protection locked="0"/>
    </xf>
    <xf numFmtId="0" fontId="23" fillId="31" borderId="0" xfId="0" applyFont="1" applyFill="1" applyAlignment="1" applyProtection="1">
      <alignment horizontal="center" vertical="center"/>
      <protection locked="0"/>
    </xf>
    <xf numFmtId="0" fontId="23" fillId="31" borderId="20" xfId="0" applyFont="1" applyFill="1" applyBorder="1" applyAlignment="1" applyProtection="1">
      <alignment horizontal="center" vertical="center"/>
      <protection locked="0"/>
    </xf>
    <xf numFmtId="0" fontId="23" fillId="31" borderId="31" xfId="0" applyFont="1" applyFill="1" applyBorder="1" applyAlignment="1" applyProtection="1">
      <alignment horizontal="center" vertical="center"/>
      <protection locked="0"/>
    </xf>
    <xf numFmtId="0" fontId="23" fillId="31" borderId="42" xfId="0" applyFont="1" applyFill="1" applyBorder="1" applyAlignment="1" applyProtection="1">
      <alignment horizontal="center" vertical="center"/>
      <protection locked="0"/>
    </xf>
    <xf numFmtId="0" fontId="23" fillId="31" borderId="69" xfId="0" applyFont="1" applyFill="1" applyBorder="1" applyAlignment="1" applyProtection="1">
      <alignment horizontal="left" vertical="center"/>
      <protection locked="0"/>
    </xf>
    <xf numFmtId="0" fontId="23" fillId="31" borderId="38" xfId="0" applyFont="1" applyFill="1" applyBorder="1" applyAlignment="1" applyProtection="1">
      <alignment horizontal="left" vertical="center"/>
      <protection locked="0"/>
    </xf>
    <xf numFmtId="0" fontId="23" fillId="31" borderId="70" xfId="0" applyFont="1" applyFill="1" applyBorder="1" applyAlignment="1" applyProtection="1">
      <alignment horizontal="left" vertical="center"/>
      <protection locked="0"/>
    </xf>
    <xf numFmtId="0" fontId="23" fillId="0" borderId="17" xfId="0" applyFont="1" applyBorder="1" applyAlignment="1">
      <alignment horizontal="center" vertical="center"/>
    </xf>
    <xf numFmtId="0" fontId="23" fillId="0" borderId="63" xfId="0" applyFont="1" applyBorder="1" applyAlignment="1">
      <alignment horizontal="center" vertical="center"/>
    </xf>
    <xf numFmtId="0" fontId="23" fillId="0" borderId="84" xfId="0" applyFont="1" applyBorder="1" applyAlignment="1">
      <alignment horizontal="center" vertical="center"/>
    </xf>
    <xf numFmtId="0" fontId="23" fillId="31" borderId="72" xfId="0" applyFont="1" applyFill="1" applyBorder="1" applyAlignment="1" applyProtection="1">
      <alignment horizontal="center" vertical="center" shrinkToFit="1"/>
      <protection locked="0"/>
    </xf>
    <xf numFmtId="0" fontId="23" fillId="31" borderId="41" xfId="0" applyFont="1" applyFill="1" applyBorder="1" applyAlignment="1" applyProtection="1">
      <alignment horizontal="center" vertical="center" shrinkToFit="1"/>
      <protection locked="0"/>
    </xf>
    <xf numFmtId="0" fontId="23" fillId="27" borderId="65" xfId="0" applyFont="1" applyFill="1" applyBorder="1" applyAlignment="1" applyProtection="1">
      <alignment horizontal="center" vertical="center"/>
      <protection locked="0"/>
    </xf>
    <xf numFmtId="0" fontId="23" fillId="27" borderId="66" xfId="0" applyFont="1" applyFill="1" applyBorder="1" applyAlignment="1" applyProtection="1">
      <alignment horizontal="center" vertical="center"/>
      <protection locked="0"/>
    </xf>
    <xf numFmtId="177" fontId="23" fillId="0" borderId="65" xfId="0" applyNumberFormat="1" applyFont="1" applyBorder="1" applyAlignment="1">
      <alignment vertical="center"/>
    </xf>
    <xf numFmtId="177" fontId="23" fillId="0" borderId="67" xfId="0" applyNumberFormat="1" applyFont="1" applyBorder="1" applyAlignment="1">
      <alignment vertical="center"/>
    </xf>
    <xf numFmtId="0" fontId="23" fillId="0" borderId="68" xfId="0" applyFont="1" applyBorder="1" applyAlignment="1">
      <alignment horizontal="center" vertical="center" shrinkToFit="1"/>
    </xf>
    <xf numFmtId="0" fontId="23" fillId="0" borderId="65" xfId="0" applyFont="1" applyBorder="1" applyAlignment="1">
      <alignment horizontal="center" vertical="center" shrinkToFit="1"/>
    </xf>
    <xf numFmtId="0" fontId="23" fillId="31" borderId="65" xfId="0" applyFont="1" applyFill="1" applyBorder="1" applyAlignment="1" applyProtection="1">
      <alignment horizontal="center" vertical="center"/>
      <protection locked="0"/>
    </xf>
    <xf numFmtId="0" fontId="23" fillId="0" borderId="68" xfId="0" applyFont="1" applyBorder="1" applyAlignment="1">
      <alignment horizontal="center" vertical="center"/>
    </xf>
    <xf numFmtId="0" fontId="23" fillId="0" borderId="65" xfId="0" applyFont="1" applyBorder="1" applyAlignment="1">
      <alignment horizontal="center" vertical="center"/>
    </xf>
    <xf numFmtId="0" fontId="22" fillId="0" borderId="0" xfId="0" applyFont="1" applyAlignment="1">
      <alignment horizontal="center" vertical="center"/>
    </xf>
    <xf numFmtId="0" fontId="57" fillId="0" borderId="0" xfId="0" applyFont="1" applyAlignment="1">
      <alignment horizontal="center" vertical="center"/>
    </xf>
    <xf numFmtId="0" fontId="24" fillId="0" borderId="0" xfId="0" applyFont="1" applyAlignment="1">
      <alignment horizontal="center" vertical="center"/>
    </xf>
    <xf numFmtId="0" fontId="23" fillId="0" borderId="36" xfId="0" applyFont="1" applyBorder="1" applyAlignment="1">
      <alignment horizontal="center" vertical="center" shrinkToFit="1"/>
    </xf>
    <xf numFmtId="0" fontId="23" fillId="0" borderId="36" xfId="0" applyFont="1" applyBorder="1" applyAlignment="1">
      <alignment horizontal="center" vertical="center"/>
    </xf>
    <xf numFmtId="14" fontId="23" fillId="31" borderId="10" xfId="0" applyNumberFormat="1" applyFont="1" applyFill="1" applyBorder="1" applyAlignment="1">
      <alignment horizontal="center" vertical="center"/>
    </xf>
    <xf numFmtId="181" fontId="23" fillId="31" borderId="15" xfId="0" applyNumberFormat="1" applyFont="1" applyFill="1" applyBorder="1" applyAlignment="1" applyProtection="1">
      <alignment horizontal="right" vertical="center"/>
      <protection locked="0"/>
    </xf>
    <xf numFmtId="181" fontId="23" fillId="31" borderId="10" xfId="0" applyNumberFormat="1" applyFont="1" applyFill="1" applyBorder="1" applyAlignment="1" applyProtection="1">
      <alignment horizontal="right" vertical="center"/>
      <protection locked="0"/>
    </xf>
    <xf numFmtId="181" fontId="23" fillId="31" borderId="10" xfId="0" applyNumberFormat="1" applyFont="1" applyFill="1" applyBorder="1" applyAlignment="1" applyProtection="1">
      <alignment horizontal="left" vertical="center"/>
      <protection locked="0"/>
    </xf>
    <xf numFmtId="181" fontId="23" fillId="31" borderId="11" xfId="0" applyNumberFormat="1" applyFont="1" applyFill="1" applyBorder="1" applyAlignment="1" applyProtection="1">
      <alignment horizontal="left" vertical="center"/>
      <protection locked="0"/>
    </xf>
    <xf numFmtId="0" fontId="23" fillId="0" borderId="73" xfId="0" applyFont="1" applyBorder="1" applyAlignment="1">
      <alignment horizontal="center" vertical="center"/>
    </xf>
    <xf numFmtId="0" fontId="23" fillId="0" borderId="34" xfId="0" applyFont="1" applyBorder="1" applyAlignment="1">
      <alignment horizontal="center" vertical="center"/>
    </xf>
    <xf numFmtId="0" fontId="23" fillId="31" borderId="34" xfId="0" applyFont="1" applyFill="1" applyBorder="1" applyAlignment="1" applyProtection="1">
      <alignment horizontal="center" vertical="center" shrinkToFit="1"/>
      <protection locked="0"/>
    </xf>
    <xf numFmtId="0" fontId="23" fillId="31" borderId="10" xfId="0" applyFont="1" applyFill="1" applyBorder="1" applyAlignment="1" applyProtection="1">
      <alignment horizontal="center" vertical="center" shrinkToFit="1"/>
      <protection locked="0"/>
    </xf>
    <xf numFmtId="0" fontId="23" fillId="31" borderId="35" xfId="0" applyFont="1" applyFill="1" applyBorder="1" applyAlignment="1" applyProtection="1">
      <alignment horizontal="center" vertical="center" shrinkToFit="1"/>
      <protection locked="0"/>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0" borderId="78" xfId="0" applyFont="1" applyBorder="1" applyAlignment="1">
      <alignment horizontal="center" vertical="center"/>
    </xf>
    <xf numFmtId="0" fontId="23" fillId="0" borderId="34"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35" xfId="0" applyFont="1" applyBorder="1" applyAlignment="1">
      <alignment horizontal="center" vertical="center" shrinkToFit="1"/>
    </xf>
    <xf numFmtId="0" fontId="23" fillId="31" borderId="34" xfId="0" applyFont="1" applyFill="1" applyBorder="1" applyAlignment="1" applyProtection="1">
      <alignment horizontal="center" vertical="center"/>
      <protection locked="0"/>
    </xf>
    <xf numFmtId="0" fontId="23" fillId="31" borderId="10" xfId="0" applyFont="1" applyFill="1" applyBorder="1" applyAlignment="1" applyProtection="1">
      <alignment horizontal="center" vertical="center"/>
      <protection locked="0"/>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23" fillId="31" borderId="73" xfId="0" applyFont="1" applyFill="1" applyBorder="1" applyAlignment="1" applyProtection="1">
      <alignment horizontal="center" vertical="center"/>
      <protection locked="0"/>
    </xf>
    <xf numFmtId="0" fontId="23" fillId="31" borderId="36" xfId="0" applyFont="1" applyFill="1" applyBorder="1" applyAlignment="1" applyProtection="1">
      <alignment horizontal="center" vertical="center"/>
      <protection locked="0"/>
    </xf>
    <xf numFmtId="0" fontId="23" fillId="31" borderId="78" xfId="0" applyFont="1" applyFill="1" applyBorder="1" applyAlignment="1" applyProtection="1">
      <alignment horizontal="center" vertical="center"/>
      <protection locked="0"/>
    </xf>
    <xf numFmtId="0" fontId="23" fillId="0" borderId="81" xfId="0" applyFont="1" applyBorder="1" applyAlignment="1">
      <alignment horizontal="center" vertical="center"/>
    </xf>
    <xf numFmtId="0" fontId="23" fillId="31" borderId="79" xfId="0" applyFont="1" applyFill="1" applyBorder="1" applyAlignment="1" applyProtection="1">
      <alignment horizontal="center" vertical="center"/>
      <protection locked="0"/>
    </xf>
    <xf numFmtId="0" fontId="23" fillId="31" borderId="80" xfId="0" applyFont="1" applyFill="1" applyBorder="1" applyAlignment="1" applyProtection="1">
      <alignment horizontal="center" vertical="center"/>
      <protection locked="0"/>
    </xf>
    <xf numFmtId="0" fontId="23" fillId="31" borderId="82" xfId="0" applyFont="1" applyFill="1" applyBorder="1" applyAlignment="1" applyProtection="1">
      <alignment horizontal="center" vertical="center"/>
      <protection locked="0"/>
    </xf>
    <xf numFmtId="0" fontId="23" fillId="31" borderId="15" xfId="0" applyFont="1" applyFill="1" applyBorder="1" applyAlignment="1" applyProtection="1">
      <alignment horizontal="center" vertical="center"/>
      <protection locked="0"/>
    </xf>
    <xf numFmtId="0" fontId="0" fillId="31" borderId="10" xfId="0" applyFill="1" applyBorder="1" applyAlignment="1" applyProtection="1">
      <alignment horizontal="center" vertical="center"/>
      <protection locked="0"/>
    </xf>
    <xf numFmtId="0" fontId="23" fillId="0" borderId="64" xfId="0" applyFont="1" applyBorder="1" applyAlignment="1">
      <alignment horizontal="center" vertical="center"/>
    </xf>
    <xf numFmtId="0" fontId="23" fillId="0" borderId="17"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3"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89" xfId="0" applyFont="1" applyBorder="1" applyAlignment="1">
      <alignment horizontal="center" vertical="center" shrinkToFit="1"/>
    </xf>
    <xf numFmtId="0" fontId="23" fillId="0" borderId="72" xfId="0" applyFont="1" applyBorder="1" applyAlignment="1">
      <alignment horizontal="center" vertical="center" shrinkToFit="1"/>
    </xf>
    <xf numFmtId="0" fontId="23" fillId="0" borderId="85" xfId="0" applyFont="1" applyBorder="1" applyAlignment="1">
      <alignment horizontal="center" vertical="center" shrinkToFit="1"/>
    </xf>
    <xf numFmtId="0" fontId="23" fillId="0" borderId="86" xfId="0" applyFont="1" applyBorder="1" applyAlignment="1">
      <alignment horizontal="center" vertical="center" shrinkToFit="1"/>
    </xf>
    <xf numFmtId="0" fontId="23" fillId="31" borderId="14" xfId="0" applyFont="1" applyFill="1" applyBorder="1" applyAlignment="1" applyProtection="1">
      <alignment horizontal="center" vertical="center" shrinkToFit="1"/>
      <protection locked="0"/>
    </xf>
    <xf numFmtId="0" fontId="23" fillId="31" borderId="87" xfId="0" applyFont="1" applyFill="1" applyBorder="1" applyAlignment="1" applyProtection="1">
      <alignment horizontal="center" vertical="center" shrinkToFit="1"/>
      <protection locked="0"/>
    </xf>
    <xf numFmtId="0" fontId="23" fillId="31" borderId="88" xfId="0" applyFont="1" applyFill="1" applyBorder="1" applyAlignment="1" applyProtection="1">
      <alignment horizontal="center" vertical="center" shrinkToFit="1"/>
      <protection locked="0"/>
    </xf>
    <xf numFmtId="0" fontId="23" fillId="31" borderId="76" xfId="0" applyFont="1" applyFill="1" applyBorder="1" applyAlignment="1" applyProtection="1">
      <alignment horizontal="center" vertical="center" shrinkToFit="1"/>
      <protection locked="0"/>
    </xf>
    <xf numFmtId="0" fontId="23" fillId="31" borderId="75" xfId="0" applyFont="1" applyFill="1" applyBorder="1" applyAlignment="1" applyProtection="1">
      <alignment horizontal="center" vertical="center" shrinkToFit="1"/>
      <protection locked="0"/>
    </xf>
    <xf numFmtId="0" fontId="23" fillId="31" borderId="77" xfId="0" applyFont="1" applyFill="1" applyBorder="1" applyAlignment="1" applyProtection="1">
      <alignment horizontal="center" vertical="center" shrinkToFit="1"/>
      <protection locked="0"/>
    </xf>
    <xf numFmtId="0" fontId="23" fillId="31" borderId="49" xfId="0" applyFont="1" applyFill="1" applyBorder="1" applyAlignment="1" applyProtection="1">
      <alignment horizontal="center" vertical="center" shrinkToFit="1"/>
      <protection locked="0"/>
    </xf>
    <xf numFmtId="0" fontId="23" fillId="31" borderId="12" xfId="0" applyFont="1" applyFill="1" applyBorder="1" applyAlignment="1" applyProtection="1">
      <alignment horizontal="center" vertical="center" shrinkToFit="1"/>
      <protection locked="0"/>
    </xf>
    <xf numFmtId="0" fontId="23" fillId="31" borderId="50" xfId="0" applyFont="1" applyFill="1" applyBorder="1" applyAlignment="1" applyProtection="1">
      <alignment horizontal="center" vertical="center" shrinkToFit="1"/>
      <protection locked="0"/>
    </xf>
    <xf numFmtId="0" fontId="23" fillId="31" borderId="89" xfId="0" applyFont="1" applyFill="1" applyBorder="1" applyAlignment="1" applyProtection="1">
      <alignment horizontal="center" vertical="center" shrinkToFit="1"/>
      <protection locked="0"/>
    </xf>
    <xf numFmtId="0" fontId="23" fillId="31" borderId="90" xfId="0" applyFont="1" applyFill="1" applyBorder="1" applyAlignment="1" applyProtection="1">
      <alignment horizontal="center" vertical="center" shrinkToFit="1"/>
      <protection locked="0"/>
    </xf>
    <xf numFmtId="0" fontId="23" fillId="31" borderId="15" xfId="0" applyFont="1" applyFill="1" applyBorder="1" applyAlignment="1" applyProtection="1">
      <alignment horizontal="center" vertical="center" shrinkToFit="1"/>
      <protection locked="0"/>
    </xf>
    <xf numFmtId="0" fontId="23" fillId="31" borderId="39" xfId="0" applyFont="1" applyFill="1" applyBorder="1" applyAlignment="1" applyProtection="1">
      <alignment horizontal="center" vertical="center" shrinkToFit="1"/>
      <protection locked="0"/>
    </xf>
    <xf numFmtId="0" fontId="23" fillId="31" borderId="23" xfId="0" applyFont="1" applyFill="1" applyBorder="1" applyAlignment="1" applyProtection="1">
      <alignment horizontal="center" vertical="center" shrinkToFit="1"/>
      <protection locked="0"/>
    </xf>
    <xf numFmtId="0" fontId="23" fillId="31" borderId="40" xfId="0" applyFont="1" applyFill="1" applyBorder="1" applyAlignment="1" applyProtection="1">
      <alignment horizontal="center" vertical="center" shrinkToFit="1"/>
      <protection locked="0"/>
    </xf>
    <xf numFmtId="0" fontId="23" fillId="31" borderId="36" xfId="0" applyFont="1" applyFill="1" applyBorder="1" applyAlignment="1" applyProtection="1">
      <alignment horizontal="center" vertical="center" shrinkToFit="1"/>
      <protection locked="0"/>
    </xf>
    <xf numFmtId="0" fontId="23" fillId="31" borderId="78" xfId="0" applyFont="1" applyFill="1" applyBorder="1" applyAlignment="1" applyProtection="1">
      <alignment horizontal="center" vertical="center" shrinkToFit="1"/>
      <protection locked="0"/>
    </xf>
    <xf numFmtId="0" fontId="23" fillId="31" borderId="91" xfId="0" applyFont="1" applyFill="1" applyBorder="1" applyAlignment="1" applyProtection="1">
      <alignment horizontal="left" vertical="center"/>
      <protection locked="0"/>
    </xf>
    <xf numFmtId="0" fontId="23" fillId="31" borderId="92" xfId="0" applyFont="1" applyFill="1" applyBorder="1" applyAlignment="1" applyProtection="1">
      <alignment horizontal="left" vertical="center"/>
      <protection locked="0"/>
    </xf>
    <xf numFmtId="0" fontId="23" fillId="31" borderId="93" xfId="0" applyFont="1" applyFill="1" applyBorder="1" applyAlignment="1" applyProtection="1">
      <alignment horizontal="left" vertical="center"/>
      <protection locked="0"/>
    </xf>
    <xf numFmtId="0" fontId="23" fillId="31" borderId="94" xfId="0" applyFont="1" applyFill="1" applyBorder="1" applyAlignment="1" applyProtection="1">
      <alignment horizontal="center" vertical="center" shrinkToFit="1"/>
      <protection locked="0"/>
    </xf>
    <xf numFmtId="0" fontId="23" fillId="0" borderId="41" xfId="0" applyFont="1" applyBorder="1" applyAlignment="1">
      <alignment horizontal="center" vertical="center"/>
    </xf>
    <xf numFmtId="0" fontId="23" fillId="0" borderId="28" xfId="0" applyFont="1" applyBorder="1" applyAlignment="1">
      <alignment horizontal="center" vertical="center"/>
    </xf>
    <xf numFmtId="0" fontId="23" fillId="0" borderId="49" xfId="0" applyFont="1" applyBorder="1" applyAlignment="1">
      <alignment horizontal="center" vertical="center"/>
    </xf>
    <xf numFmtId="0" fontId="23" fillId="0" borderId="12" xfId="0" applyFont="1" applyBorder="1" applyAlignment="1">
      <alignment horizontal="center" vertical="center"/>
    </xf>
    <xf numFmtId="0" fontId="23" fillId="0" borderId="26" xfId="0" applyFont="1" applyBorder="1" applyAlignment="1">
      <alignment horizontal="center" vertical="center"/>
    </xf>
    <xf numFmtId="0" fontId="23" fillId="0" borderId="18" xfId="0" applyFont="1" applyBorder="1" applyAlignment="1">
      <alignment horizontal="center" vertical="center"/>
    </xf>
    <xf numFmtId="0" fontId="23" fillId="31" borderId="16" xfId="0" applyFont="1" applyFill="1" applyBorder="1" applyAlignment="1" applyProtection="1">
      <alignment horizontal="center" vertical="center" shrinkToFit="1"/>
      <protection locked="0"/>
    </xf>
    <xf numFmtId="0" fontId="23" fillId="31" borderId="13" xfId="0" applyFont="1" applyFill="1" applyBorder="1" applyAlignment="1" applyProtection="1">
      <alignment horizontal="center" vertical="center" shrinkToFit="1"/>
      <protection locked="0"/>
    </xf>
    <xf numFmtId="0" fontId="23" fillId="31" borderId="95" xfId="0" applyFont="1" applyFill="1" applyBorder="1" applyAlignment="1" applyProtection="1">
      <alignment horizontal="center" vertical="center" shrinkToFit="1"/>
      <protection locked="0"/>
    </xf>
    <xf numFmtId="0" fontId="23" fillId="0" borderId="1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18" xfId="0" applyFont="1" applyBorder="1" applyAlignment="1">
      <alignment horizontal="left" vertical="center" wrapText="1"/>
    </xf>
    <xf numFmtId="0" fontId="23" fillId="0" borderId="64" xfId="0" applyFont="1" applyBorder="1" applyAlignment="1">
      <alignment horizontal="center" vertical="center" shrinkToFit="1"/>
    </xf>
    <xf numFmtId="0" fontId="23" fillId="0" borderId="96" xfId="0" applyFont="1" applyBorder="1" applyAlignment="1">
      <alignment horizontal="center" vertical="center"/>
    </xf>
    <xf numFmtId="0" fontId="23" fillId="0" borderId="85" xfId="0" applyFont="1" applyBorder="1" applyAlignment="1">
      <alignment horizontal="center" vertical="center"/>
    </xf>
    <xf numFmtId="0" fontId="23" fillId="0" borderId="86" xfId="0" applyFont="1" applyBorder="1" applyAlignment="1">
      <alignment horizontal="center" vertical="center"/>
    </xf>
    <xf numFmtId="0" fontId="23" fillId="31" borderId="26" xfId="0" applyFont="1" applyFill="1" applyBorder="1" applyAlignment="1" applyProtection="1">
      <alignment horizontal="center" vertical="center"/>
      <protection locked="0"/>
    </xf>
    <xf numFmtId="0" fontId="23" fillId="31" borderId="18" xfId="0" applyFont="1" applyFill="1" applyBorder="1" applyAlignment="1" applyProtection="1">
      <alignment horizontal="center" vertical="center"/>
      <protection locked="0"/>
    </xf>
    <xf numFmtId="0" fontId="23" fillId="31" borderId="27" xfId="0" applyFont="1" applyFill="1" applyBorder="1" applyAlignment="1" applyProtection="1">
      <alignment horizontal="center" vertical="center"/>
      <protection locked="0"/>
    </xf>
    <xf numFmtId="0" fontId="23" fillId="31" borderId="49" xfId="0" applyFont="1" applyFill="1" applyBorder="1" applyAlignment="1" applyProtection="1">
      <alignment horizontal="center" vertical="center"/>
      <protection locked="0"/>
    </xf>
    <xf numFmtId="0" fontId="23" fillId="31" borderId="12" xfId="0" applyFont="1" applyFill="1" applyBorder="1" applyAlignment="1" applyProtection="1">
      <alignment horizontal="center" vertical="center"/>
      <protection locked="0"/>
    </xf>
    <xf numFmtId="0" fontId="23" fillId="31" borderId="50" xfId="0" applyFont="1" applyFill="1" applyBorder="1" applyAlignment="1" applyProtection="1">
      <alignment horizontal="center" vertical="center"/>
      <protection locked="0"/>
    </xf>
    <xf numFmtId="0" fontId="23" fillId="31" borderId="71" xfId="0" applyFont="1" applyFill="1" applyBorder="1" applyAlignment="1" applyProtection="1">
      <alignment horizontal="center" vertical="center"/>
      <protection locked="0"/>
    </xf>
    <xf numFmtId="0" fontId="23" fillId="31" borderId="28" xfId="0" applyFont="1" applyFill="1" applyBorder="1" applyAlignment="1" applyProtection="1">
      <alignment horizontal="center" vertical="center"/>
      <protection locked="0"/>
    </xf>
    <xf numFmtId="0" fontId="23" fillId="0" borderId="97" xfId="0" applyFont="1" applyBorder="1" applyAlignment="1">
      <alignment horizontal="center" vertical="center"/>
    </xf>
    <xf numFmtId="179" fontId="23" fillId="31" borderId="66" xfId="0" applyNumberFormat="1" applyFont="1" applyFill="1" applyBorder="1" applyAlignment="1" applyProtection="1">
      <alignment horizontal="right" vertical="center" shrinkToFit="1"/>
      <protection locked="0"/>
    </xf>
    <xf numFmtId="179" fontId="23" fillId="31" borderId="63" xfId="0" applyNumberFormat="1" applyFont="1" applyFill="1" applyBorder="1" applyAlignment="1" applyProtection="1">
      <alignment horizontal="right" vertical="center" shrinkToFit="1"/>
      <protection locked="0"/>
    </xf>
    <xf numFmtId="179" fontId="23" fillId="31" borderId="98" xfId="0" applyNumberFormat="1" applyFont="1" applyFill="1" applyBorder="1" applyAlignment="1" applyProtection="1">
      <alignment horizontal="right" vertical="center" shrinkToFit="1"/>
      <protection locked="0"/>
    </xf>
    <xf numFmtId="177" fontId="30" fillId="31" borderId="65" xfId="0" applyNumberFormat="1" applyFont="1" applyFill="1" applyBorder="1" applyAlignment="1" applyProtection="1">
      <alignment horizontal="center" vertical="center" shrinkToFit="1"/>
      <protection locked="0"/>
    </xf>
    <xf numFmtId="0" fontId="23" fillId="31" borderId="21" xfId="0" applyFont="1" applyFill="1" applyBorder="1" applyAlignment="1" applyProtection="1">
      <alignment horizontal="center" vertical="center" shrinkToFit="1"/>
      <protection locked="0"/>
    </xf>
    <xf numFmtId="0" fontId="23" fillId="31" borderId="22" xfId="0" applyFont="1" applyFill="1" applyBorder="1" applyAlignment="1" applyProtection="1">
      <alignment horizontal="center" vertical="center" shrinkToFit="1"/>
      <protection locked="0"/>
    </xf>
    <xf numFmtId="0" fontId="57" fillId="0" borderId="0" xfId="0" applyFont="1" applyAlignment="1">
      <alignment horizontal="right" vertical="center"/>
    </xf>
    <xf numFmtId="0" fontId="0" fillId="0" borderId="34" xfId="0" applyBorder="1" applyAlignment="1">
      <alignment horizontal="center"/>
    </xf>
    <xf numFmtId="0" fontId="0" fillId="0" borderId="35" xfId="0" applyBorder="1" applyAlignment="1">
      <alignment horizontal="center"/>
    </xf>
    <xf numFmtId="0" fontId="68" fillId="0" borderId="126" xfId="0" applyFont="1" applyBorder="1" applyAlignment="1">
      <alignment vertical="center" wrapText="1"/>
    </xf>
    <xf numFmtId="0" fontId="68" fillId="0" borderId="127" xfId="0" applyFont="1" applyBorder="1" applyAlignment="1">
      <alignment vertical="center" wrapText="1"/>
    </xf>
    <xf numFmtId="0" fontId="68" fillId="0" borderId="128" xfId="0" applyFont="1" applyBorder="1" applyAlignment="1">
      <alignment vertical="center" wrapText="1"/>
    </xf>
    <xf numFmtId="0" fontId="68" fillId="0" borderId="129" xfId="0" applyFont="1" applyBorder="1" applyAlignment="1">
      <alignment vertical="center" wrapText="1"/>
    </xf>
    <xf numFmtId="0" fontId="68" fillId="0" borderId="0" xfId="0" applyFont="1" applyAlignment="1">
      <alignment vertical="center" wrapText="1"/>
    </xf>
    <xf numFmtId="0" fontId="68" fillId="0" borderId="130" xfId="0" applyFont="1" applyBorder="1" applyAlignment="1">
      <alignment vertical="center" wrapText="1"/>
    </xf>
    <xf numFmtId="0" fontId="68" fillId="0" borderId="131" xfId="0" applyFont="1" applyBorder="1" applyAlignment="1">
      <alignment vertical="center" wrapText="1"/>
    </xf>
    <xf numFmtId="0" fontId="68" fillId="0" borderId="132" xfId="0" applyFont="1" applyBorder="1" applyAlignment="1">
      <alignment vertical="center" wrapText="1"/>
    </xf>
    <xf numFmtId="0" fontId="68" fillId="0" borderId="133" xfId="0" applyFont="1" applyBorder="1" applyAlignment="1">
      <alignment vertical="center" wrapText="1"/>
    </xf>
    <xf numFmtId="0" fontId="29" fillId="0" borderId="0" xfId="0" applyFont="1" applyAlignment="1">
      <alignment horizontal="center" vertical="center"/>
    </xf>
    <xf numFmtId="0" fontId="23" fillId="0" borderId="10" xfId="0" applyFont="1" applyBorder="1" applyAlignment="1">
      <alignment horizontal="center" vertical="center"/>
    </xf>
    <xf numFmtId="0" fontId="23" fillId="0" borderId="35" xfId="0" applyFont="1" applyBorder="1" applyAlignment="1">
      <alignment horizontal="center" vertical="center"/>
    </xf>
    <xf numFmtId="0" fontId="0" fillId="0" borderId="10" xfId="0" applyBorder="1" applyAlignment="1">
      <alignment horizontal="center"/>
    </xf>
    <xf numFmtId="0" fontId="0" fillId="31" borderId="29" xfId="0" applyFill="1" applyBorder="1" applyAlignment="1" applyProtection="1">
      <alignment horizontal="center"/>
      <protection locked="0"/>
    </xf>
    <xf numFmtId="0" fontId="0" fillId="31" borderId="30" xfId="0" applyFill="1" applyBorder="1" applyAlignment="1" applyProtection="1">
      <alignment horizontal="center"/>
      <protection locked="0"/>
    </xf>
    <xf numFmtId="0" fontId="0" fillId="31" borderId="31" xfId="0" applyFill="1" applyBorder="1" applyAlignment="1" applyProtection="1">
      <alignment horizontal="center"/>
      <protection locked="0"/>
    </xf>
    <xf numFmtId="0" fontId="0" fillId="31" borderId="20" xfId="0" applyFill="1" applyBorder="1" applyAlignment="1" applyProtection="1">
      <alignment horizontal="center"/>
      <protection locked="0"/>
    </xf>
    <xf numFmtId="0" fontId="0" fillId="31" borderId="39" xfId="0" applyFill="1" applyBorder="1" applyAlignment="1" applyProtection="1">
      <alignment horizontal="center"/>
      <protection locked="0"/>
    </xf>
    <xf numFmtId="0" fontId="0" fillId="31" borderId="23" xfId="0" applyFill="1" applyBorder="1" applyAlignment="1" applyProtection="1">
      <alignment horizontal="center"/>
      <protection locked="0"/>
    </xf>
    <xf numFmtId="176" fontId="68" fillId="0" borderId="19" xfId="0" applyNumberFormat="1" applyFont="1" applyBorder="1" applyAlignment="1">
      <alignment horizontal="right" vertical="center" shrinkToFit="1"/>
    </xf>
    <xf numFmtId="176" fontId="68" fillId="0" borderId="0" xfId="0" applyNumberFormat="1" applyFont="1" applyAlignment="1">
      <alignment horizontal="right" vertical="center" shrinkToFit="1"/>
    </xf>
    <xf numFmtId="176" fontId="68" fillId="0" borderId="20" xfId="0" applyNumberFormat="1" applyFont="1" applyBorder="1" applyAlignment="1">
      <alignment horizontal="right" vertical="center" shrinkToFit="1"/>
    </xf>
    <xf numFmtId="176" fontId="23" fillId="31" borderId="44" xfId="0" applyNumberFormat="1" applyFont="1" applyFill="1" applyBorder="1" applyAlignment="1" applyProtection="1">
      <alignment horizontal="center" vertical="center" shrinkToFit="1"/>
      <protection locked="0"/>
    </xf>
    <xf numFmtId="176" fontId="29" fillId="0" borderId="32" xfId="33" applyNumberFormat="1" applyFont="1" applyFill="1" applyBorder="1" applyAlignment="1">
      <alignment horizontal="right" vertical="center" shrinkToFit="1"/>
    </xf>
    <xf numFmtId="176" fontId="29" fillId="0" borderId="30" xfId="33" applyNumberFormat="1" applyFont="1" applyFill="1" applyBorder="1" applyAlignment="1">
      <alignment horizontal="right" vertical="center" shrinkToFit="1"/>
    </xf>
    <xf numFmtId="176" fontId="23" fillId="0" borderId="32" xfId="0" applyNumberFormat="1" applyFont="1" applyBorder="1" applyAlignment="1">
      <alignment horizontal="center" vertical="center" shrinkToFit="1"/>
    </xf>
    <xf numFmtId="176" fontId="31" fillId="0" borderId="0" xfId="0" applyNumberFormat="1" applyFont="1" applyAlignment="1">
      <alignment horizontal="center" vertical="center" shrinkToFit="1"/>
    </xf>
    <xf numFmtId="176" fontId="31" fillId="0" borderId="22" xfId="0" applyNumberFormat="1" applyFont="1" applyBorder="1" applyAlignment="1">
      <alignment horizontal="center" vertical="center" shrinkToFit="1"/>
    </xf>
    <xf numFmtId="0" fontId="23" fillId="0" borderId="134" xfId="0" applyFont="1" applyBorder="1" applyAlignment="1">
      <alignment horizontal="center" vertical="center"/>
    </xf>
    <xf numFmtId="0" fontId="23" fillId="0" borderId="135" xfId="0" applyFont="1" applyBorder="1" applyAlignment="1">
      <alignment horizontal="center" vertical="center"/>
    </xf>
    <xf numFmtId="0" fontId="23" fillId="0" borderId="161" xfId="0" applyFont="1" applyBorder="1" applyAlignment="1">
      <alignment horizontal="center" vertical="center" shrinkToFit="1"/>
    </xf>
    <xf numFmtId="0" fontId="23" fillId="0" borderId="162" xfId="0" applyFont="1" applyBorder="1" applyAlignment="1">
      <alignment horizontal="center" vertical="center" shrinkToFit="1"/>
    </xf>
    <xf numFmtId="0" fontId="23" fillId="0" borderId="163" xfId="0" applyFont="1" applyBorder="1" applyAlignment="1">
      <alignment horizontal="center" vertical="center" shrinkToFit="1"/>
    </xf>
    <xf numFmtId="0" fontId="23" fillId="0" borderId="99" xfId="0" applyFont="1" applyBorder="1" applyAlignment="1">
      <alignment horizontal="center" vertical="center" shrinkToFit="1"/>
    </xf>
    <xf numFmtId="0" fontId="23" fillId="0" borderId="100" xfId="0" applyFont="1" applyBorder="1" applyAlignment="1">
      <alignment horizontal="center" vertical="center" shrinkToFit="1"/>
    </xf>
    <xf numFmtId="176" fontId="23" fillId="0" borderId="22" xfId="0" applyNumberFormat="1" applyFont="1" applyBorder="1" applyAlignment="1">
      <alignment horizontal="center" vertical="center" shrinkToFit="1"/>
    </xf>
    <xf numFmtId="176" fontId="23" fillId="31" borderId="22" xfId="0" applyNumberFormat="1" applyFont="1" applyFill="1" applyBorder="1" applyAlignment="1" applyProtection="1">
      <alignment horizontal="center" vertical="center" shrinkToFit="1"/>
      <protection locked="0"/>
    </xf>
    <xf numFmtId="0" fontId="23" fillId="0" borderId="136" xfId="0" applyFont="1" applyBorder="1" applyAlignment="1">
      <alignment horizontal="center" vertical="center"/>
    </xf>
    <xf numFmtId="0" fontId="23" fillId="0" borderId="137" xfId="0" applyFont="1" applyBorder="1" applyAlignment="1">
      <alignment horizontal="center" vertical="center"/>
    </xf>
    <xf numFmtId="176" fontId="25" fillId="0" borderId="72" xfId="0" quotePrefix="1" applyNumberFormat="1" applyFont="1" applyBorder="1" applyAlignment="1">
      <alignment horizontal="center" vertical="center" textRotation="255"/>
    </xf>
    <xf numFmtId="176" fontId="25" fillId="0" borderId="31" xfId="0" applyNumberFormat="1" applyFont="1" applyBorder="1" applyAlignment="1">
      <alignment horizontal="center" vertical="center" textRotation="255"/>
    </xf>
    <xf numFmtId="176" fontId="25" fillId="0" borderId="39" xfId="0" applyNumberFormat="1" applyFont="1" applyBorder="1" applyAlignment="1">
      <alignment horizontal="center" vertical="center" textRotation="255"/>
    </xf>
    <xf numFmtId="176" fontId="23" fillId="0" borderId="0" xfId="0" applyNumberFormat="1" applyFont="1" applyAlignment="1">
      <alignment horizontal="center" vertical="center" shrinkToFit="1"/>
    </xf>
    <xf numFmtId="0" fontId="23" fillId="0" borderId="0" xfId="0" applyFont="1" applyAlignment="1">
      <alignment horizontal="center" vertical="center" shrinkToFit="1"/>
    </xf>
    <xf numFmtId="0" fontId="23" fillId="0" borderId="42" xfId="0" applyFont="1" applyBorder="1" applyAlignment="1">
      <alignment horizontal="center" vertical="center" shrinkToFit="1"/>
    </xf>
    <xf numFmtId="176" fontId="23" fillId="31" borderId="0" xfId="0" applyNumberFormat="1" applyFont="1" applyFill="1" applyAlignment="1" applyProtection="1">
      <alignment horizontal="center" vertical="center" shrinkToFit="1"/>
      <protection locked="0"/>
    </xf>
    <xf numFmtId="0" fontId="23" fillId="26" borderId="34" xfId="0" applyFont="1" applyFill="1" applyBorder="1" applyAlignment="1">
      <alignment horizontal="center" vertical="center" shrinkToFit="1"/>
    </xf>
    <xf numFmtId="0" fontId="23" fillId="26" borderId="35" xfId="0" applyFont="1" applyFill="1" applyBorder="1" applyAlignment="1">
      <alignment horizontal="center" vertical="center" shrinkToFit="1"/>
    </xf>
    <xf numFmtId="176" fontId="23" fillId="0" borderId="12" xfId="0" applyNumberFormat="1" applyFont="1" applyBorder="1" applyAlignment="1" applyProtection="1">
      <alignment horizontal="center" vertical="center" shrinkToFit="1"/>
      <protection locked="0"/>
    </xf>
    <xf numFmtId="176" fontId="23" fillId="0" borderId="0" xfId="0" applyNumberFormat="1" applyFont="1" applyAlignment="1" applyProtection="1">
      <alignment horizontal="center" vertical="center" shrinkToFit="1"/>
      <protection locked="0"/>
    </xf>
    <xf numFmtId="0" fontId="23" fillId="0" borderId="22" xfId="0" applyFont="1" applyBorder="1" applyAlignment="1">
      <alignment horizontal="center" vertical="center" shrinkToFit="1"/>
    </xf>
    <xf numFmtId="0" fontId="23" fillId="0" borderId="48" xfId="0" applyFont="1" applyBorder="1" applyAlignment="1">
      <alignment horizontal="center" vertical="center" shrinkToFit="1"/>
    </xf>
    <xf numFmtId="176" fontId="23" fillId="0" borderId="44" xfId="0" applyNumberFormat="1" applyFont="1" applyBorder="1" applyAlignment="1" applyProtection="1">
      <alignment horizontal="center" vertical="center" shrinkToFit="1"/>
      <protection locked="0"/>
    </xf>
    <xf numFmtId="176" fontId="23" fillId="0" borderId="83" xfId="0" applyNumberFormat="1" applyFont="1" applyBorder="1" applyAlignment="1">
      <alignment horizontal="center" vertical="center"/>
    </xf>
    <xf numFmtId="176" fontId="23" fillId="0" borderId="63" xfId="0" applyNumberFormat="1" applyFont="1" applyBorder="1" applyAlignment="1">
      <alignment horizontal="center" vertical="center"/>
    </xf>
    <xf numFmtId="176" fontId="23" fillId="0" borderId="64" xfId="0" applyNumberFormat="1" applyFont="1" applyBorder="1" applyAlignment="1">
      <alignment horizontal="center" vertical="center"/>
    </xf>
    <xf numFmtId="0" fontId="23" fillId="28" borderId="138" xfId="0" applyFont="1" applyFill="1" applyBorder="1" applyAlignment="1">
      <alignment horizontal="center" vertical="center" textRotation="255" shrinkToFit="1"/>
    </xf>
    <xf numFmtId="0" fontId="23" fillId="28" borderId="139" xfId="0" applyFont="1" applyFill="1" applyBorder="1" applyAlignment="1">
      <alignment horizontal="center" vertical="center" textRotation="255" shrinkToFit="1"/>
    </xf>
    <xf numFmtId="0" fontId="23" fillId="28" borderId="140" xfId="0" applyFont="1" applyFill="1" applyBorder="1" applyAlignment="1">
      <alignment horizontal="center" vertical="center" textRotation="255" shrinkToFit="1"/>
    </xf>
    <xf numFmtId="6" fontId="23" fillId="0" borderId="137" xfId="42" applyFont="1" applyFill="1" applyBorder="1" applyAlignment="1">
      <alignment horizontal="center" vertical="center"/>
    </xf>
    <xf numFmtId="6" fontId="23" fillId="0" borderId="141" xfId="42" applyFont="1" applyFill="1" applyBorder="1" applyAlignment="1">
      <alignment horizontal="center" vertical="center"/>
    </xf>
    <xf numFmtId="6" fontId="23" fillId="0" borderId="142" xfId="42" applyFont="1" applyFill="1" applyBorder="1" applyAlignment="1">
      <alignment horizontal="center" vertical="center"/>
    </xf>
    <xf numFmtId="6" fontId="23" fillId="0" borderId="143" xfId="42" applyFont="1" applyFill="1" applyBorder="1" applyAlignment="1">
      <alignment horizontal="center" vertical="center"/>
    </xf>
    <xf numFmtId="6" fontId="23" fillId="0" borderId="135" xfId="42" applyFont="1" applyFill="1" applyBorder="1" applyAlignment="1">
      <alignment horizontal="center" vertical="center"/>
    </xf>
    <xf numFmtId="6" fontId="23" fillId="0" borderId="144" xfId="42" applyFont="1" applyFill="1" applyBorder="1" applyAlignment="1">
      <alignment horizontal="center" vertical="center"/>
    </xf>
    <xf numFmtId="176" fontId="23" fillId="0" borderId="44" xfId="0" applyNumberFormat="1" applyFont="1" applyBorder="1" applyAlignment="1">
      <alignment horizontal="center" vertical="center" shrinkToFit="1"/>
    </xf>
    <xf numFmtId="38" fontId="34" fillId="31" borderId="44" xfId="33" applyFont="1" applyFill="1" applyBorder="1" applyAlignment="1" applyProtection="1">
      <alignment horizontal="right" vertical="center" shrinkToFit="1"/>
      <protection locked="0"/>
    </xf>
    <xf numFmtId="38" fontId="28" fillId="31" borderId="12" xfId="33" applyFont="1" applyFill="1" applyBorder="1" applyAlignment="1" applyProtection="1">
      <alignment horizontal="center" vertical="center" shrinkToFit="1"/>
      <protection locked="0"/>
    </xf>
    <xf numFmtId="0" fontId="23" fillId="0" borderId="81" xfId="0" applyFont="1" applyBorder="1" applyAlignment="1">
      <alignment horizontal="left" vertical="center"/>
    </xf>
    <xf numFmtId="0" fontId="23" fillId="0" borderId="13" xfId="0" applyFont="1" applyBorder="1" applyAlignment="1">
      <alignment horizontal="left" vertical="center"/>
    </xf>
    <xf numFmtId="0" fontId="23" fillId="0" borderId="54" xfId="0" applyFont="1" applyBorder="1" applyAlignment="1">
      <alignment horizontal="left" vertical="center"/>
    </xf>
    <xf numFmtId="0" fontId="22" fillId="0" borderId="0" xfId="0" applyFont="1" applyAlignment="1">
      <alignment vertical="center" shrinkToFit="1"/>
    </xf>
    <xf numFmtId="0" fontId="69" fillId="0" borderId="0" xfId="0" applyFont="1" applyAlignment="1">
      <alignment horizontal="center" vertical="center"/>
    </xf>
    <xf numFmtId="176" fontId="29" fillId="31" borderId="10" xfId="33" applyNumberFormat="1" applyFont="1" applyFill="1" applyBorder="1" applyAlignment="1" applyProtection="1">
      <alignment horizontal="right" vertical="center" shrinkToFit="1"/>
      <protection locked="0"/>
    </xf>
    <xf numFmtId="176" fontId="29" fillId="31" borderId="35" xfId="33" applyNumberFormat="1" applyFont="1" applyFill="1" applyBorder="1" applyAlignment="1" applyProtection="1">
      <alignment horizontal="right" vertical="center" shrinkToFit="1"/>
      <protection locked="0"/>
    </xf>
    <xf numFmtId="176" fontId="23" fillId="0" borderId="34" xfId="0" applyNumberFormat="1" applyFont="1" applyBorder="1" applyAlignment="1">
      <alignment horizontal="left" vertical="center"/>
    </xf>
    <xf numFmtId="176" fontId="23" fillId="0" borderId="10" xfId="0" applyNumberFormat="1" applyFont="1" applyBorder="1" applyAlignment="1">
      <alignment horizontal="left" vertical="center"/>
    </xf>
    <xf numFmtId="176" fontId="23" fillId="0" borderId="11" xfId="0" applyNumberFormat="1" applyFont="1" applyBorder="1" applyAlignment="1">
      <alignment horizontal="left" vertical="center"/>
    </xf>
    <xf numFmtId="0" fontId="33" fillId="0" borderId="18" xfId="0" applyFont="1" applyBorder="1" applyAlignment="1">
      <alignment horizontal="center" vertical="center" shrinkToFit="1"/>
    </xf>
    <xf numFmtId="176" fontId="31" fillId="0" borderId="32" xfId="0" applyNumberFormat="1" applyFont="1" applyBorder="1" applyAlignment="1">
      <alignment horizontal="center" vertical="center" shrinkToFit="1"/>
    </xf>
    <xf numFmtId="176" fontId="26" fillId="0" borderId="18" xfId="0" applyNumberFormat="1" applyFont="1" applyBorder="1" applyAlignment="1">
      <alignment horizontal="center" vertical="center" shrinkToFit="1"/>
    </xf>
    <xf numFmtId="38" fontId="28" fillId="31" borderId="44" xfId="33" applyFont="1" applyFill="1" applyBorder="1" applyAlignment="1" applyProtection="1">
      <alignment horizontal="center" vertical="center" shrinkToFit="1"/>
      <protection locked="0"/>
    </xf>
    <xf numFmtId="0" fontId="26" fillId="0" borderId="18" xfId="0" applyFont="1" applyBorder="1" applyAlignment="1">
      <alignment horizontal="center" vertical="center" shrinkToFit="1"/>
    </xf>
    <xf numFmtId="176" fontId="31" fillId="0" borderId="99" xfId="0" applyNumberFormat="1" applyFont="1" applyBorder="1" applyAlignment="1">
      <alignment horizontal="center" vertical="center" shrinkToFit="1"/>
    </xf>
    <xf numFmtId="38" fontId="28" fillId="31" borderId="0" xfId="33" applyFont="1" applyFill="1" applyBorder="1" applyAlignment="1" applyProtection="1">
      <alignment horizontal="center" vertical="center" shrinkToFit="1"/>
      <protection locked="0"/>
    </xf>
    <xf numFmtId="38" fontId="34" fillId="31" borderId="0" xfId="33" applyFont="1" applyFill="1" applyBorder="1" applyAlignment="1" applyProtection="1">
      <alignment horizontal="right" vertical="center" shrinkToFit="1"/>
      <protection locked="0"/>
    </xf>
    <xf numFmtId="0" fontId="23" fillId="0" borderId="34" xfId="0" applyFont="1" applyBorder="1" applyAlignment="1">
      <alignment horizontal="distributed" vertical="center"/>
    </xf>
    <xf numFmtId="0" fontId="23" fillId="0" borderId="10" xfId="0" applyFont="1" applyBorder="1" applyAlignment="1">
      <alignment horizontal="distributed" vertical="center"/>
    </xf>
    <xf numFmtId="0" fontId="23" fillId="0" borderId="35" xfId="0" applyFont="1" applyBorder="1" applyAlignment="1">
      <alignment horizontal="distributed" vertical="center"/>
    </xf>
    <xf numFmtId="0" fontId="70" fillId="0" borderId="0" xfId="0" applyFont="1" applyAlignment="1">
      <alignment horizontal="center" vertical="center" wrapText="1"/>
    </xf>
    <xf numFmtId="176" fontId="23" fillId="0" borderId="12" xfId="0" applyNumberFormat="1" applyFont="1" applyBorder="1" applyAlignment="1">
      <alignment horizontal="center" vertical="center" shrinkToFit="1"/>
    </xf>
    <xf numFmtId="176" fontId="23" fillId="31" borderId="12" xfId="0" applyNumberFormat="1" applyFont="1" applyFill="1" applyBorder="1" applyAlignment="1" applyProtection="1">
      <alignment horizontal="center" vertical="center" shrinkToFit="1"/>
      <protection locked="0"/>
    </xf>
    <xf numFmtId="176" fontId="29" fillId="31" borderId="32" xfId="0" applyNumberFormat="1" applyFont="1" applyFill="1" applyBorder="1" applyAlignment="1" applyProtection="1">
      <alignment horizontal="right" vertical="center" shrinkToFit="1"/>
      <protection locked="0"/>
    </xf>
    <xf numFmtId="0" fontId="23" fillId="0" borderId="16" xfId="0" applyFont="1" applyBorder="1" applyAlignment="1">
      <alignment horizontal="distributed" vertical="center"/>
    </xf>
    <xf numFmtId="0" fontId="23" fillId="0" borderId="13" xfId="0" applyFont="1" applyBorder="1" applyAlignment="1">
      <alignment horizontal="distributed" vertical="center"/>
    </xf>
    <xf numFmtId="0" fontId="23" fillId="0" borderId="54" xfId="0" applyFont="1" applyBorder="1" applyAlignment="1">
      <alignment horizontal="distributed" vertical="center"/>
    </xf>
    <xf numFmtId="176" fontId="29" fillId="31" borderId="13" xfId="33" applyNumberFormat="1" applyFont="1" applyFill="1" applyBorder="1" applyAlignment="1" applyProtection="1">
      <alignment horizontal="right" vertical="center" shrinkToFit="1"/>
      <protection locked="0"/>
    </xf>
    <xf numFmtId="176" fontId="29" fillId="31" borderId="95" xfId="33" applyNumberFormat="1" applyFont="1" applyFill="1" applyBorder="1" applyAlignment="1" applyProtection="1">
      <alignment horizontal="right" vertical="center" shrinkToFit="1"/>
      <protection locked="0"/>
    </xf>
    <xf numFmtId="176" fontId="25" fillId="31" borderId="32" xfId="0" applyNumberFormat="1" applyFont="1" applyFill="1" applyBorder="1" applyAlignment="1" applyProtection="1">
      <alignment horizontal="right" vertical="center" shrinkToFit="1"/>
      <protection locked="0"/>
    </xf>
    <xf numFmtId="0" fontId="23" fillId="0" borderId="29" xfId="0" applyFont="1" applyBorder="1" applyAlignment="1">
      <alignment horizontal="center" vertical="center"/>
    </xf>
    <xf numFmtId="0" fontId="23" fillId="0" borderId="32" xfId="0" applyFont="1" applyBorder="1" applyAlignment="1">
      <alignment horizontal="center" vertical="center"/>
    </xf>
    <xf numFmtId="0" fontId="23" fillId="0" borderId="25" xfId="0" applyFont="1" applyBorder="1" applyAlignment="1">
      <alignment horizontal="center" vertical="center"/>
    </xf>
    <xf numFmtId="0" fontId="23" fillId="0" borderId="71" xfId="0" applyFont="1" applyBorder="1" applyAlignment="1">
      <alignment horizontal="center" vertical="center"/>
    </xf>
    <xf numFmtId="38" fontId="34" fillId="31" borderId="12" xfId="33" applyFont="1" applyFill="1" applyBorder="1" applyAlignment="1" applyProtection="1">
      <alignment horizontal="right" vertical="center" shrinkToFit="1"/>
      <protection locked="0"/>
    </xf>
    <xf numFmtId="0" fontId="23" fillId="0" borderId="83" xfId="0" applyFont="1" applyBorder="1" applyAlignment="1">
      <alignment horizontal="center" vertical="center"/>
    </xf>
    <xf numFmtId="176" fontId="23" fillId="0" borderId="17" xfId="0" applyNumberFormat="1" applyFont="1" applyBorder="1" applyAlignment="1">
      <alignment horizontal="center" vertical="center"/>
    </xf>
    <xf numFmtId="176" fontId="23" fillId="0" borderId="84" xfId="0" applyNumberFormat="1" applyFont="1" applyBorder="1" applyAlignment="1">
      <alignment horizontal="center" vertical="center"/>
    </xf>
    <xf numFmtId="0" fontId="23" fillId="0" borderId="14" xfId="0" applyFont="1" applyBorder="1" applyAlignment="1">
      <alignment horizontal="distributed" vertical="center"/>
    </xf>
    <xf numFmtId="0" fontId="23" fillId="0" borderId="87" xfId="0" applyFont="1" applyBorder="1" applyAlignment="1">
      <alignment horizontal="distributed" vertical="center"/>
    </xf>
    <xf numFmtId="0" fontId="23" fillId="0" borderId="101" xfId="0" applyFont="1" applyBorder="1" applyAlignment="1">
      <alignment horizontal="distributed" vertical="center"/>
    </xf>
    <xf numFmtId="176" fontId="29" fillId="0" borderId="87" xfId="33" applyNumberFormat="1" applyFont="1" applyFill="1" applyBorder="1" applyAlignment="1">
      <alignment horizontal="right" vertical="center" shrinkToFit="1"/>
    </xf>
    <xf numFmtId="176" fontId="29" fillId="0" borderId="88" xfId="33" applyNumberFormat="1" applyFont="1" applyFill="1" applyBorder="1" applyAlignment="1">
      <alignment horizontal="right" vertical="center" shrinkToFit="1"/>
    </xf>
    <xf numFmtId="176" fontId="23" fillId="0" borderId="76" xfId="0" applyNumberFormat="1" applyFont="1" applyBorder="1" applyAlignment="1">
      <alignment horizontal="left" vertical="center"/>
    </xf>
    <xf numFmtId="176" fontId="23" fillId="0" borderId="87" xfId="0" applyNumberFormat="1" applyFont="1" applyBorder="1" applyAlignment="1">
      <alignment horizontal="left" vertical="center"/>
    </xf>
    <xf numFmtId="176" fontId="23" fillId="0" borderId="101" xfId="0" applyNumberFormat="1" applyFont="1" applyBorder="1" applyAlignment="1">
      <alignment horizontal="left" vertical="center"/>
    </xf>
    <xf numFmtId="176" fontId="29" fillId="0" borderId="63" xfId="33" applyNumberFormat="1" applyFont="1" applyFill="1" applyBorder="1" applyAlignment="1">
      <alignment horizontal="right" vertical="center" shrinkToFit="1"/>
    </xf>
    <xf numFmtId="176" fontId="29" fillId="0" borderId="84" xfId="33" applyNumberFormat="1" applyFont="1" applyFill="1" applyBorder="1" applyAlignment="1">
      <alignment horizontal="right" vertical="center" shrinkToFit="1"/>
    </xf>
    <xf numFmtId="176" fontId="0" fillId="0" borderId="83" xfId="0" applyNumberFormat="1" applyBorder="1" applyAlignment="1">
      <alignment horizontal="center" vertical="center"/>
    </xf>
    <xf numFmtId="176" fontId="0" fillId="0" borderId="63" xfId="0" applyNumberFormat="1" applyBorder="1" applyAlignment="1">
      <alignment horizontal="center" vertical="center"/>
    </xf>
    <xf numFmtId="176" fontId="0" fillId="0" borderId="64" xfId="0" applyNumberFormat="1" applyBorder="1" applyAlignment="1">
      <alignment horizontal="center" vertical="center"/>
    </xf>
    <xf numFmtId="0" fontId="23" fillId="0" borderId="15" xfId="0" applyFont="1" applyBorder="1" applyAlignment="1">
      <alignment horizontal="distributed" vertical="center"/>
    </xf>
    <xf numFmtId="0" fontId="23" fillId="0" borderId="11" xfId="0" applyFont="1" applyBorder="1" applyAlignment="1">
      <alignment horizontal="distributed" vertical="center"/>
    </xf>
    <xf numFmtId="0" fontId="23" fillId="0" borderId="72" xfId="0" applyFont="1" applyBorder="1" applyAlignment="1">
      <alignment horizontal="center" vertical="center"/>
    </xf>
    <xf numFmtId="0" fontId="23" fillId="0" borderId="31" xfId="0" applyFont="1" applyBorder="1" applyAlignment="1">
      <alignment horizontal="center" vertical="center"/>
    </xf>
    <xf numFmtId="0" fontId="23" fillId="0" borderId="0" xfId="0" applyFont="1" applyAlignment="1">
      <alignment horizontal="center" vertical="center"/>
    </xf>
    <xf numFmtId="0" fontId="23" fillId="0" borderId="39" xfId="0" applyFont="1" applyBorder="1" applyAlignment="1">
      <alignment horizontal="center" vertical="center"/>
    </xf>
    <xf numFmtId="0" fontId="23" fillId="0" borderId="22" xfId="0" applyFont="1" applyBorder="1" applyAlignment="1">
      <alignment horizontal="center" vertical="center"/>
    </xf>
    <xf numFmtId="176" fontId="68" fillId="0" borderId="49" xfId="0" applyNumberFormat="1" applyFont="1" applyBorder="1" applyAlignment="1">
      <alignment horizontal="right" vertical="center" shrinkToFit="1"/>
    </xf>
    <xf numFmtId="176" fontId="68" fillId="0" borderId="12" xfId="0" applyNumberFormat="1" applyFont="1" applyBorder="1" applyAlignment="1">
      <alignment horizontal="right" vertical="center" shrinkToFit="1"/>
    </xf>
    <xf numFmtId="176" fontId="68" fillId="0" borderId="50" xfId="0" applyNumberFormat="1" applyFont="1" applyBorder="1" applyAlignment="1">
      <alignment horizontal="right" vertical="center" shrinkToFit="1"/>
    </xf>
    <xf numFmtId="176" fontId="28" fillId="0" borderId="10" xfId="0" applyNumberFormat="1" applyFont="1" applyBorder="1" applyAlignment="1">
      <alignment horizontal="center" vertical="center" shrinkToFit="1"/>
    </xf>
    <xf numFmtId="0" fontId="23" fillId="0" borderId="50"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7" xfId="0" applyFont="1" applyBorder="1" applyAlignment="1">
      <alignment horizontal="center" vertical="center"/>
    </xf>
    <xf numFmtId="0" fontId="30" fillId="0" borderId="0" xfId="0" applyFont="1" applyAlignment="1">
      <alignment horizontal="left" vertical="center" wrapText="1"/>
    </xf>
    <xf numFmtId="176" fontId="23" fillId="0" borderId="83" xfId="0" applyNumberFormat="1" applyFont="1" applyBorder="1" applyAlignment="1">
      <alignment vertical="center"/>
    </xf>
    <xf numFmtId="176" fontId="23" fillId="0" borderId="63" xfId="0" applyNumberFormat="1" applyFont="1" applyBorder="1" applyAlignment="1">
      <alignment vertical="center"/>
    </xf>
    <xf numFmtId="176" fontId="23" fillId="0" borderId="64" xfId="0" applyNumberFormat="1" applyFont="1" applyBorder="1" applyAlignment="1">
      <alignment vertical="center"/>
    </xf>
    <xf numFmtId="0" fontId="30" fillId="0" borderId="17" xfId="0" applyFont="1" applyBorder="1" applyAlignment="1">
      <alignment horizontal="distributed" vertical="center"/>
    </xf>
    <xf numFmtId="0" fontId="30" fillId="0" borderId="63" xfId="0" applyFont="1" applyBorder="1" applyAlignment="1">
      <alignment horizontal="distributed" vertical="center"/>
    </xf>
    <xf numFmtId="0" fontId="30" fillId="0" borderId="64" xfId="0" applyFont="1" applyBorder="1" applyAlignment="1">
      <alignment horizontal="distributed" vertical="center"/>
    </xf>
    <xf numFmtId="176" fontId="29" fillId="0" borderId="0" xfId="33" applyNumberFormat="1" applyFont="1" applyFill="1" applyBorder="1" applyAlignment="1">
      <alignment horizontal="right" vertical="center" shrinkToFit="1"/>
    </xf>
    <xf numFmtId="176" fontId="29" fillId="0" borderId="20" xfId="33" applyNumberFormat="1" applyFont="1" applyFill="1" applyBorder="1" applyAlignment="1">
      <alignment horizontal="right" vertical="center" shrinkToFit="1"/>
    </xf>
    <xf numFmtId="176" fontId="29" fillId="0" borderId="32" xfId="0" applyNumberFormat="1" applyFont="1" applyBorder="1" applyAlignment="1">
      <alignment horizontal="center" vertical="center" shrinkToFit="1"/>
    </xf>
    <xf numFmtId="176" fontId="23" fillId="0" borderId="39" xfId="0" quotePrefix="1" applyNumberFormat="1" applyFont="1" applyBorder="1" applyAlignment="1">
      <alignment horizontal="center" vertical="center"/>
    </xf>
    <xf numFmtId="176" fontId="23" fillId="0" borderId="22" xfId="0" quotePrefix="1" applyNumberFormat="1" applyFont="1" applyBorder="1" applyAlignment="1">
      <alignment horizontal="center" vertical="center"/>
    </xf>
    <xf numFmtId="176" fontId="23" fillId="31" borderId="10" xfId="0" quotePrefix="1" applyNumberFormat="1" applyFont="1" applyFill="1" applyBorder="1" applyAlignment="1" applyProtection="1">
      <alignment horizontal="center" vertical="center" shrinkToFit="1"/>
      <protection locked="0"/>
    </xf>
    <xf numFmtId="176" fontId="29" fillId="0" borderId="10" xfId="0" applyNumberFormat="1" applyFont="1" applyBorder="1" applyAlignment="1">
      <alignment horizontal="center" vertical="center" shrinkToFit="1"/>
    </xf>
    <xf numFmtId="176" fontId="29" fillId="0" borderId="22" xfId="0" applyNumberFormat="1" applyFont="1" applyBorder="1" applyAlignment="1">
      <alignment horizontal="center" vertical="center" shrinkToFit="1"/>
    </xf>
    <xf numFmtId="0" fontId="23" fillId="0" borderId="102" xfId="0" applyFont="1" applyBorder="1" applyAlignment="1">
      <alignment horizontal="center" vertical="center" textRotation="255" shrinkToFit="1"/>
    </xf>
    <xf numFmtId="0" fontId="23" fillId="0" borderId="59" xfId="0" applyFont="1" applyBorder="1" applyAlignment="1">
      <alignment horizontal="center" vertical="center" textRotation="255" shrinkToFit="1"/>
    </xf>
    <xf numFmtId="0" fontId="23" fillId="0" borderId="103" xfId="0" applyFont="1" applyBorder="1" applyAlignment="1">
      <alignment horizontal="center" vertical="center" textRotation="255" shrinkToFit="1"/>
    </xf>
    <xf numFmtId="0" fontId="23" fillId="0" borderId="0" xfId="0" applyFont="1" applyAlignment="1">
      <alignment horizontal="left" vertical="center" wrapText="1"/>
    </xf>
    <xf numFmtId="176" fontId="26" fillId="0" borderId="18" xfId="0" applyNumberFormat="1" applyFont="1" applyBorder="1" applyAlignment="1">
      <alignment horizontal="right" vertical="center" shrinkToFit="1"/>
    </xf>
    <xf numFmtId="176" fontId="26" fillId="0" borderId="18" xfId="0" quotePrefix="1" applyNumberFormat="1" applyFont="1" applyBorder="1" applyAlignment="1">
      <alignment horizontal="center" vertical="center" shrinkToFit="1"/>
    </xf>
    <xf numFmtId="176" fontId="25" fillId="0" borderId="83" xfId="0" applyNumberFormat="1" applyFont="1" applyBorder="1" applyAlignment="1">
      <alignment horizontal="left" vertical="center"/>
    </xf>
    <xf numFmtId="176" fontId="25" fillId="0" borderId="63" xfId="0" applyNumberFormat="1" applyFont="1" applyBorder="1" applyAlignment="1">
      <alignment horizontal="left" vertical="center"/>
    </xf>
    <xf numFmtId="176" fontId="25" fillId="0" borderId="64" xfId="0" applyNumberFormat="1" applyFont="1" applyBorder="1" applyAlignment="1">
      <alignment horizontal="left" vertical="center"/>
    </xf>
    <xf numFmtId="0" fontId="23" fillId="0" borderId="72" xfId="0" applyFont="1" applyBorder="1" applyAlignment="1">
      <alignment horizontal="center" vertical="center" textRotation="255"/>
    </xf>
    <xf numFmtId="0" fontId="23" fillId="0" borderId="31" xfId="0" applyFont="1" applyBorder="1" applyAlignment="1">
      <alignment horizontal="center" vertical="center" textRotation="255"/>
    </xf>
    <xf numFmtId="0" fontId="23" fillId="0" borderId="39" xfId="0" applyFont="1" applyBorder="1" applyAlignment="1">
      <alignment horizontal="center" vertical="center" textRotation="255"/>
    </xf>
    <xf numFmtId="176" fontId="23" fillId="31" borderId="104" xfId="0" applyNumberFormat="1" applyFont="1" applyFill="1" applyBorder="1" applyAlignment="1">
      <alignment horizontal="center" vertical="center" shrinkToFit="1"/>
    </xf>
    <xf numFmtId="176" fontId="23" fillId="31" borderId="105" xfId="0" applyNumberFormat="1" applyFont="1" applyFill="1" applyBorder="1" applyAlignment="1">
      <alignment horizontal="center" vertical="center" shrinkToFit="1"/>
    </xf>
    <xf numFmtId="176" fontId="23" fillId="31" borderId="106" xfId="0" applyNumberFormat="1" applyFont="1" applyFill="1" applyBorder="1" applyAlignment="1">
      <alignment horizontal="center" vertical="center" shrinkToFit="1"/>
    </xf>
    <xf numFmtId="176" fontId="23" fillId="29" borderId="104" xfId="0" applyNumberFormat="1" applyFont="1" applyFill="1" applyBorder="1" applyAlignment="1">
      <alignment horizontal="center" vertical="center" shrinkToFit="1"/>
    </xf>
    <xf numFmtId="176" fontId="23" fillId="29" borderId="105" xfId="0" applyNumberFormat="1" applyFont="1" applyFill="1" applyBorder="1" applyAlignment="1">
      <alignment horizontal="center" vertical="center" shrinkToFit="1"/>
    </xf>
    <xf numFmtId="176" fontId="23" fillId="29" borderId="106" xfId="0" applyNumberFormat="1" applyFont="1" applyFill="1" applyBorder="1" applyAlignment="1">
      <alignment horizontal="center" vertical="center" shrinkToFit="1"/>
    </xf>
    <xf numFmtId="176" fontId="23" fillId="27" borderId="104" xfId="0" applyNumberFormat="1" applyFont="1" applyFill="1" applyBorder="1" applyAlignment="1">
      <alignment horizontal="center" vertical="center" shrinkToFit="1"/>
    </xf>
    <xf numFmtId="176" fontId="23" fillId="27" borderId="105" xfId="0" applyNumberFormat="1" applyFont="1" applyFill="1" applyBorder="1" applyAlignment="1">
      <alignment horizontal="center" vertical="center" shrinkToFit="1"/>
    </xf>
    <xf numFmtId="176" fontId="23" fillId="27" borderId="107" xfId="0" applyNumberFormat="1" applyFont="1" applyFill="1" applyBorder="1" applyAlignment="1">
      <alignment horizontal="center" vertical="center" shrinkToFit="1"/>
    </xf>
    <xf numFmtId="178" fontId="23" fillId="0" borderId="29" xfId="0" applyNumberFormat="1" applyFont="1" applyBorder="1" applyAlignment="1">
      <alignment horizontal="center" vertical="center" shrinkToFit="1"/>
    </xf>
    <xf numFmtId="178" fontId="23" fillId="0" borderId="32" xfId="0" applyNumberFormat="1" applyFont="1" applyBorder="1" applyAlignment="1">
      <alignment horizontal="center" vertical="center" shrinkToFit="1"/>
    </xf>
    <xf numFmtId="178" fontId="23" fillId="0" borderId="108" xfId="0" applyNumberFormat="1" applyFont="1" applyBorder="1" applyAlignment="1">
      <alignment horizontal="center" vertical="center" shrinkToFit="1"/>
    </xf>
    <xf numFmtId="178" fontId="23" fillId="0" borderId="56" xfId="0" applyNumberFormat="1" applyFont="1" applyBorder="1" applyAlignment="1">
      <alignment horizontal="center" vertical="center" shrinkToFit="1"/>
    </xf>
    <xf numFmtId="176" fontId="23" fillId="31" borderId="109" xfId="0" applyNumberFormat="1" applyFont="1" applyFill="1" applyBorder="1" applyAlignment="1" applyProtection="1">
      <alignment vertical="center" shrinkToFit="1"/>
      <protection locked="0"/>
    </xf>
    <xf numFmtId="176" fontId="23" fillId="31" borderId="110" xfId="0" applyNumberFormat="1" applyFont="1" applyFill="1" applyBorder="1" applyAlignment="1" applyProtection="1">
      <alignment vertical="center" shrinkToFit="1"/>
      <protection locked="0"/>
    </xf>
    <xf numFmtId="176" fontId="29" fillId="0" borderId="63" xfId="33" applyNumberFormat="1" applyFont="1" applyFill="1" applyBorder="1" applyAlignment="1" applyProtection="1">
      <alignment horizontal="right" vertical="center" shrinkToFit="1"/>
    </xf>
    <xf numFmtId="176" fontId="29" fillId="0" borderId="84" xfId="33" applyNumberFormat="1" applyFont="1" applyFill="1" applyBorder="1" applyAlignment="1" applyProtection="1">
      <alignment horizontal="right" vertical="center" shrinkToFit="1"/>
    </xf>
    <xf numFmtId="0" fontId="30" fillId="0" borderId="17" xfId="0" applyFont="1" applyBorder="1" applyAlignment="1">
      <alignment vertical="center" shrinkToFit="1"/>
    </xf>
    <xf numFmtId="0" fontId="30" fillId="0" borderId="63" xfId="0" applyFont="1" applyBorder="1" applyAlignment="1">
      <alignment vertical="center" shrinkToFit="1"/>
    </xf>
    <xf numFmtId="0" fontId="30" fillId="0" borderId="64" xfId="0" applyFont="1" applyBorder="1" applyAlignment="1">
      <alignment vertical="center" shrinkToFit="1"/>
    </xf>
    <xf numFmtId="176" fontId="23" fillId="0" borderId="111" xfId="0" applyNumberFormat="1" applyFont="1" applyBorder="1" applyAlignment="1">
      <alignment horizontal="center" vertical="center" shrinkToFit="1"/>
    </xf>
    <xf numFmtId="176" fontId="23" fillId="0" borderId="52" xfId="0" applyNumberFormat="1" applyFont="1" applyBorder="1" applyAlignment="1">
      <alignment horizontal="center" vertical="center" shrinkToFit="1"/>
    </xf>
    <xf numFmtId="6" fontId="23" fillId="30" borderId="62" xfId="42" applyFont="1" applyFill="1" applyBorder="1" applyAlignment="1" applyProtection="1">
      <alignment vertical="center" shrinkToFit="1"/>
      <protection locked="0"/>
    </xf>
    <xf numFmtId="6" fontId="23" fillId="30" borderId="111" xfId="42" applyFont="1" applyFill="1" applyBorder="1" applyAlignment="1" applyProtection="1">
      <alignment vertical="center" shrinkToFit="1"/>
      <protection locked="0"/>
    </xf>
    <xf numFmtId="6" fontId="23" fillId="0" borderId="56" xfId="42" applyFont="1" applyFill="1" applyBorder="1" applyAlignment="1" applyProtection="1">
      <alignment vertical="center" shrinkToFit="1"/>
    </xf>
    <xf numFmtId="6" fontId="23" fillId="0" borderId="117" xfId="42" applyFont="1" applyFill="1" applyBorder="1" applyAlignment="1" applyProtection="1">
      <alignment vertical="center" shrinkToFit="1"/>
    </xf>
    <xf numFmtId="176" fontId="23" fillId="29" borderId="52" xfId="0" applyNumberFormat="1" applyFont="1" applyFill="1" applyBorder="1" applyAlignment="1" applyProtection="1">
      <alignment vertical="center" shrinkToFit="1"/>
      <protection locked="0"/>
    </xf>
    <xf numFmtId="176" fontId="23" fillId="29" borderId="56" xfId="0" applyNumberFormat="1" applyFont="1" applyFill="1" applyBorder="1" applyAlignment="1" applyProtection="1">
      <alignment vertical="center" shrinkToFit="1"/>
      <protection locked="0"/>
    </xf>
    <xf numFmtId="176" fontId="23" fillId="29" borderId="62" xfId="0" applyNumberFormat="1" applyFont="1" applyFill="1" applyBorder="1" applyAlignment="1" applyProtection="1">
      <alignment vertical="center" shrinkToFit="1"/>
      <protection locked="0"/>
    </xf>
    <xf numFmtId="176" fontId="23" fillId="27" borderId="52" xfId="0" applyNumberFormat="1" applyFont="1" applyFill="1" applyBorder="1" applyAlignment="1" applyProtection="1">
      <alignment vertical="center" shrinkToFit="1"/>
      <protection locked="0"/>
    </xf>
    <xf numFmtId="176" fontId="23" fillId="27" borderId="56" xfId="0" applyNumberFormat="1" applyFont="1" applyFill="1" applyBorder="1" applyAlignment="1" applyProtection="1">
      <alignment vertical="center" shrinkToFit="1"/>
      <protection locked="0"/>
    </xf>
    <xf numFmtId="176" fontId="23" fillId="27" borderId="117" xfId="0" applyNumberFormat="1" applyFont="1" applyFill="1" applyBorder="1" applyAlignment="1" applyProtection="1">
      <alignment vertical="center" shrinkToFit="1"/>
      <protection locked="0"/>
    </xf>
    <xf numFmtId="0" fontId="30" fillId="31" borderId="52" xfId="0" applyFont="1" applyFill="1" applyBorder="1" applyAlignment="1" applyProtection="1">
      <alignment vertical="center" shrinkToFit="1"/>
      <protection locked="0"/>
    </xf>
    <xf numFmtId="0" fontId="30" fillId="31" borderId="56" xfId="0" applyFont="1" applyFill="1" applyBorder="1" applyAlignment="1" applyProtection="1">
      <alignment vertical="center" shrinkToFit="1"/>
      <protection locked="0"/>
    </xf>
    <xf numFmtId="0" fontId="30" fillId="31" borderId="62" xfId="0" applyFont="1" applyFill="1" applyBorder="1" applyAlignment="1" applyProtection="1">
      <alignment vertical="center" shrinkToFit="1"/>
      <protection locked="0"/>
    </xf>
    <xf numFmtId="176" fontId="23" fillId="0" borderId="112" xfId="0" applyNumberFormat="1" applyFont="1" applyBorder="1" applyAlignment="1">
      <alignment horizontal="center" vertical="center" shrinkToFit="1"/>
    </xf>
    <xf numFmtId="178" fontId="23" fillId="0" borderId="113" xfId="0" applyNumberFormat="1" applyFont="1" applyBorder="1" applyAlignment="1">
      <alignment horizontal="center" vertical="center" shrinkToFit="1"/>
    </xf>
    <xf numFmtId="178" fontId="23" fillId="0" borderId="114" xfId="0" applyNumberFormat="1" applyFont="1" applyBorder="1" applyAlignment="1">
      <alignment horizontal="center" vertical="center" shrinkToFit="1"/>
    </xf>
    <xf numFmtId="176" fontId="23" fillId="0" borderId="115" xfId="0" applyNumberFormat="1" applyFont="1" applyBorder="1" applyAlignment="1">
      <alignment horizontal="center" vertical="center" shrinkToFit="1"/>
    </xf>
    <xf numFmtId="176" fontId="23" fillId="0" borderId="116" xfId="0" applyNumberFormat="1" applyFont="1" applyBorder="1" applyAlignment="1">
      <alignment horizontal="center" vertical="center" shrinkToFit="1"/>
    </xf>
    <xf numFmtId="176" fontId="23" fillId="0" borderId="115" xfId="0" quotePrefix="1" applyNumberFormat="1" applyFont="1" applyBorder="1" applyAlignment="1">
      <alignment vertical="center" shrinkToFit="1"/>
    </xf>
    <xf numFmtId="176" fontId="23" fillId="0" borderId="116" xfId="0" quotePrefix="1" applyNumberFormat="1" applyFont="1" applyBorder="1" applyAlignment="1">
      <alignment vertical="center" shrinkToFit="1"/>
    </xf>
    <xf numFmtId="176" fontId="23" fillId="0" borderId="115" xfId="0" quotePrefix="1" applyNumberFormat="1" applyFont="1" applyBorder="1" applyAlignment="1">
      <alignment horizontal="center" vertical="center" shrinkToFit="1"/>
    </xf>
    <xf numFmtId="176" fontId="23" fillId="0" borderId="116" xfId="0" quotePrefix="1" applyNumberFormat="1" applyFont="1" applyBorder="1" applyAlignment="1">
      <alignment horizontal="center" vertical="center" shrinkToFit="1"/>
    </xf>
    <xf numFmtId="6" fontId="23" fillId="0" borderId="32" xfId="42" applyFont="1" applyFill="1" applyBorder="1" applyAlignment="1" applyProtection="1">
      <alignment vertical="center" shrinkToFit="1"/>
    </xf>
    <xf numFmtId="6" fontId="23" fillId="0" borderId="25" xfId="42" applyFont="1" applyFill="1" applyBorder="1" applyAlignment="1" applyProtection="1">
      <alignment vertical="center" shrinkToFit="1"/>
    </xf>
    <xf numFmtId="6" fontId="23" fillId="30" borderId="109" xfId="42" applyFont="1" applyFill="1" applyBorder="1" applyAlignment="1" applyProtection="1">
      <alignment vertical="center" shrinkToFit="1"/>
      <protection locked="0"/>
    </xf>
    <xf numFmtId="6" fontId="23" fillId="30" borderId="110" xfId="42" applyFont="1" applyFill="1" applyBorder="1" applyAlignment="1" applyProtection="1">
      <alignment vertical="center" shrinkToFit="1"/>
      <protection locked="0"/>
    </xf>
    <xf numFmtId="176" fontId="23" fillId="0" borderId="111" xfId="0" quotePrefix="1" applyNumberFormat="1" applyFont="1" applyBorder="1" applyAlignment="1">
      <alignment vertical="center" shrinkToFit="1"/>
    </xf>
    <xf numFmtId="176" fontId="23" fillId="0" borderId="52" xfId="0" quotePrefix="1" applyNumberFormat="1" applyFont="1" applyBorder="1" applyAlignment="1">
      <alignment vertical="center" shrinkToFit="1"/>
    </xf>
    <xf numFmtId="176" fontId="23" fillId="0" borderId="111" xfId="0" quotePrefix="1" applyNumberFormat="1" applyFont="1" applyBorder="1" applyAlignment="1">
      <alignment horizontal="center" vertical="center" shrinkToFit="1"/>
    </xf>
    <xf numFmtId="176" fontId="23" fillId="0" borderId="52" xfId="0" quotePrefix="1" applyNumberFormat="1" applyFont="1" applyBorder="1" applyAlignment="1">
      <alignment horizontal="center" vertical="center" shrinkToFit="1"/>
    </xf>
    <xf numFmtId="176" fontId="23" fillId="31" borderId="62" xfId="0" applyNumberFormat="1" applyFont="1" applyFill="1" applyBorder="1" applyAlignment="1" applyProtection="1">
      <alignment vertical="center" shrinkToFit="1"/>
      <protection locked="0"/>
    </xf>
    <xf numFmtId="176" fontId="23" fillId="31" borderId="111" xfId="0" applyNumberFormat="1" applyFont="1" applyFill="1" applyBorder="1" applyAlignment="1" applyProtection="1">
      <alignment vertical="center" shrinkToFit="1"/>
      <protection locked="0"/>
    </xf>
    <xf numFmtId="6" fontId="23" fillId="0" borderId="114" xfId="42" applyFont="1" applyFill="1" applyBorder="1" applyAlignment="1" applyProtection="1">
      <alignment vertical="center" shrinkToFit="1"/>
    </xf>
    <xf numFmtId="6" fontId="23" fillId="0" borderId="118" xfId="42" applyFont="1" applyFill="1" applyBorder="1" applyAlignment="1" applyProtection="1">
      <alignment vertical="center" shrinkToFit="1"/>
    </xf>
    <xf numFmtId="176" fontId="23" fillId="0" borderId="119" xfId="0" applyNumberFormat="1" applyFont="1" applyBorder="1" applyAlignment="1">
      <alignment horizontal="center" vertical="center" shrinkToFit="1"/>
    </xf>
    <xf numFmtId="176" fontId="23" fillId="0" borderId="120" xfId="0" applyNumberFormat="1" applyFont="1" applyBorder="1" applyAlignment="1">
      <alignment horizontal="center" vertical="center" shrinkToFit="1"/>
    </xf>
    <xf numFmtId="176" fontId="23" fillId="0" borderId="119" xfId="0" quotePrefix="1" applyNumberFormat="1" applyFont="1" applyBorder="1" applyAlignment="1">
      <alignment vertical="center" shrinkToFit="1"/>
    </xf>
    <xf numFmtId="176" fontId="23" fillId="0" borderId="120" xfId="0" quotePrefix="1" applyNumberFormat="1" applyFont="1" applyBorder="1" applyAlignment="1">
      <alignment vertical="center" shrinkToFit="1"/>
    </xf>
    <xf numFmtId="176" fontId="23" fillId="0" borderId="119" xfId="0" quotePrefix="1" applyNumberFormat="1" applyFont="1" applyBorder="1" applyAlignment="1">
      <alignment horizontal="center" vertical="center" shrinkToFit="1"/>
    </xf>
    <xf numFmtId="176" fontId="23" fillId="0" borderId="120" xfId="0" quotePrefix="1" applyNumberFormat="1" applyFont="1" applyBorder="1" applyAlignment="1">
      <alignment horizontal="center" vertical="center" shrinkToFit="1"/>
    </xf>
    <xf numFmtId="176" fontId="23" fillId="31" borderId="121" xfId="0" applyNumberFormat="1" applyFont="1" applyFill="1" applyBorder="1" applyAlignment="1" applyProtection="1">
      <alignment vertical="center" shrinkToFit="1"/>
      <protection locked="0"/>
    </xf>
    <xf numFmtId="176" fontId="23" fillId="31" borderId="119" xfId="0" applyNumberFormat="1" applyFont="1" applyFill="1" applyBorder="1" applyAlignment="1" applyProtection="1">
      <alignment vertical="center" shrinkToFit="1"/>
      <protection locked="0"/>
    </xf>
    <xf numFmtId="176" fontId="29" fillId="0" borderId="0" xfId="33" applyNumberFormat="1" applyFont="1" applyFill="1" applyBorder="1" applyAlignment="1" applyProtection="1">
      <alignment horizontal="right" vertical="center" shrinkToFit="1"/>
    </xf>
    <xf numFmtId="176" fontId="29" fillId="0" borderId="20" xfId="33" applyNumberFormat="1" applyFont="1" applyFill="1" applyBorder="1" applyAlignment="1" applyProtection="1">
      <alignment horizontal="right" vertical="center" shrinkToFit="1"/>
    </xf>
    <xf numFmtId="176" fontId="23" fillId="0" borderId="56" xfId="0" applyNumberFormat="1" applyFont="1" applyBorder="1" applyAlignment="1">
      <alignment horizontal="center" vertical="center" shrinkToFit="1"/>
    </xf>
    <xf numFmtId="176" fontId="23" fillId="31" borderId="56" xfId="0" applyNumberFormat="1" applyFont="1" applyFill="1" applyBorder="1" applyAlignment="1" applyProtection="1">
      <alignment horizontal="center" vertical="center" shrinkToFit="1"/>
      <protection locked="0"/>
    </xf>
    <xf numFmtId="176" fontId="25" fillId="0" borderId="81" xfId="0" quotePrefix="1" applyNumberFormat="1" applyFont="1" applyBorder="1" applyAlignment="1">
      <alignment horizontal="center" vertical="center"/>
    </xf>
    <xf numFmtId="176" fontId="25" fillId="0" borderId="13" xfId="0" quotePrefix="1" applyNumberFormat="1" applyFont="1" applyBorder="1" applyAlignment="1">
      <alignment horizontal="center" vertical="center"/>
    </xf>
    <xf numFmtId="6" fontId="23" fillId="30" borderId="121" xfId="42" applyFont="1" applyFill="1" applyBorder="1" applyAlignment="1" applyProtection="1">
      <alignment vertical="center" shrinkToFit="1"/>
      <protection locked="0"/>
    </xf>
    <xf numFmtId="6" fontId="23" fillId="30" borderId="119" xfId="42" applyFont="1" applyFill="1" applyBorder="1" applyAlignment="1" applyProtection="1">
      <alignment vertical="center" shrinkToFit="1"/>
      <protection locked="0"/>
    </xf>
    <xf numFmtId="176" fontId="23" fillId="31" borderId="55" xfId="0" applyNumberFormat="1" applyFont="1" applyFill="1" applyBorder="1" applyAlignment="1" applyProtection="1">
      <alignment horizontal="center" vertical="center" shrinkToFit="1"/>
      <protection locked="0"/>
    </xf>
    <xf numFmtId="176" fontId="23" fillId="0" borderId="55" xfId="0" applyNumberFormat="1" applyFont="1" applyBorder="1" applyAlignment="1">
      <alignment horizontal="center" vertical="center" shrinkToFit="1"/>
    </xf>
    <xf numFmtId="0" fontId="23" fillId="0" borderId="42" xfId="0" applyFont="1" applyBorder="1" applyAlignment="1">
      <alignment horizontal="center" vertical="center"/>
    </xf>
    <xf numFmtId="38" fontId="29" fillId="0" borderId="13" xfId="33" applyFont="1" applyFill="1" applyBorder="1" applyAlignment="1" applyProtection="1">
      <alignment horizontal="right" vertical="center" shrinkToFit="1"/>
    </xf>
    <xf numFmtId="176" fontId="29" fillId="0" borderId="87" xfId="33" applyNumberFormat="1" applyFont="1" applyFill="1" applyBorder="1" applyAlignment="1" applyProtection="1">
      <alignment horizontal="right" vertical="center" shrinkToFit="1"/>
    </xf>
    <xf numFmtId="176" fontId="29" fillId="0" borderId="88" xfId="33" applyNumberFormat="1" applyFont="1" applyFill="1" applyBorder="1" applyAlignment="1" applyProtection="1">
      <alignment horizontal="right" vertical="center" shrinkToFit="1"/>
    </xf>
    <xf numFmtId="0" fontId="61" fillId="0" borderId="145" xfId="0" applyFont="1" applyBorder="1" applyAlignment="1">
      <alignment vertical="center" wrapText="1"/>
    </xf>
    <xf numFmtId="0" fontId="61" fillId="0" borderId="146" xfId="0" applyFont="1" applyBorder="1" applyAlignment="1">
      <alignment vertical="center" wrapText="1"/>
    </xf>
    <xf numFmtId="0" fontId="61" fillId="0" borderId="147" xfId="0" applyFont="1" applyBorder="1" applyAlignment="1">
      <alignment vertical="center" wrapText="1"/>
    </xf>
    <xf numFmtId="0" fontId="61" fillId="0" borderId="148" xfId="0" applyFont="1" applyBorder="1" applyAlignment="1">
      <alignment vertical="center" wrapText="1"/>
    </xf>
    <xf numFmtId="0" fontId="61" fillId="0" borderId="0" xfId="0" applyFont="1" applyAlignment="1">
      <alignment vertical="center" wrapText="1"/>
    </xf>
    <xf numFmtId="0" fontId="61" fillId="0" borderId="149" xfId="0" applyFont="1" applyBorder="1" applyAlignment="1">
      <alignment vertical="center" wrapText="1"/>
    </xf>
    <xf numFmtId="0" fontId="61" fillId="0" borderId="150" xfId="0" applyFont="1" applyBorder="1" applyAlignment="1">
      <alignment vertical="center" wrapText="1"/>
    </xf>
    <xf numFmtId="0" fontId="61" fillId="0" borderId="151" xfId="0" applyFont="1" applyBorder="1" applyAlignment="1">
      <alignment vertical="center" wrapText="1"/>
    </xf>
    <xf numFmtId="0" fontId="61" fillId="0" borderId="152" xfId="0" applyFont="1" applyBorder="1" applyAlignment="1">
      <alignment vertical="center" wrapText="1"/>
    </xf>
    <xf numFmtId="0" fontId="23" fillId="0" borderId="34" xfId="0" applyFont="1" applyBorder="1" applyAlignment="1">
      <alignment vertical="center" shrinkToFit="1"/>
    </xf>
    <xf numFmtId="0" fontId="23" fillId="0" borderId="10" xfId="0" applyFont="1" applyBorder="1" applyAlignment="1">
      <alignment vertical="center" shrinkToFit="1"/>
    </xf>
    <xf numFmtId="0" fontId="23" fillId="0" borderId="35" xfId="0" applyFont="1" applyBorder="1" applyAlignment="1">
      <alignment vertical="center" shrinkToFit="1"/>
    </xf>
    <xf numFmtId="0" fontId="62" fillId="0" borderId="0" xfId="0" applyFont="1" applyAlignment="1">
      <alignment horizontal="right" vertical="center"/>
    </xf>
    <xf numFmtId="176" fontId="23" fillId="0" borderId="62" xfId="0" applyNumberFormat="1" applyFont="1" applyBorder="1" applyAlignment="1">
      <alignment horizontal="center" vertical="center" shrinkToFit="1"/>
    </xf>
    <xf numFmtId="176" fontId="23" fillId="0" borderId="104" xfId="0" applyNumberFormat="1" applyFont="1" applyBorder="1" applyAlignment="1">
      <alignment horizontal="center" vertical="center" shrinkToFit="1"/>
    </xf>
    <xf numFmtId="176" fontId="23" fillId="0" borderId="105" xfId="0" applyNumberFormat="1" applyFont="1" applyBorder="1" applyAlignment="1">
      <alignment horizontal="center" vertical="center" shrinkToFit="1"/>
    </xf>
    <xf numFmtId="176" fontId="23" fillId="0" borderId="106" xfId="0" applyNumberFormat="1" applyFont="1" applyBorder="1" applyAlignment="1">
      <alignment horizontal="center" vertical="center" shrinkToFit="1"/>
    </xf>
    <xf numFmtId="0" fontId="71" fillId="0" borderId="153" xfId="0" applyFont="1" applyBorder="1" applyAlignment="1">
      <alignment vertical="center" wrapText="1"/>
    </xf>
    <xf numFmtId="0" fontId="71" fillId="0" borderId="154" xfId="0" applyFont="1" applyBorder="1" applyAlignment="1">
      <alignment vertical="center" wrapText="1"/>
    </xf>
    <xf numFmtId="0" fontId="71" fillId="0" borderId="155" xfId="0" applyFont="1" applyBorder="1" applyAlignment="1">
      <alignment vertical="center" wrapText="1"/>
    </xf>
    <xf numFmtId="0" fontId="71" fillId="0" borderId="156" xfId="0" applyFont="1" applyBorder="1" applyAlignment="1">
      <alignment vertical="center" wrapText="1"/>
    </xf>
    <xf numFmtId="0" fontId="71" fillId="0" borderId="0" xfId="0" applyFont="1" applyAlignment="1">
      <alignment vertical="center" wrapText="1"/>
    </xf>
    <xf numFmtId="0" fontId="71" fillId="0" borderId="157" xfId="0" applyFont="1" applyBorder="1" applyAlignment="1">
      <alignment vertical="center" wrapText="1"/>
    </xf>
    <xf numFmtId="0" fontId="71" fillId="0" borderId="158" xfId="0" applyFont="1" applyBorder="1" applyAlignment="1">
      <alignment vertical="center" wrapText="1"/>
    </xf>
    <xf numFmtId="0" fontId="71" fillId="0" borderId="159" xfId="0" applyFont="1" applyBorder="1" applyAlignment="1">
      <alignment vertical="center" wrapText="1"/>
    </xf>
    <xf numFmtId="0" fontId="71" fillId="0" borderId="160" xfId="0" applyFont="1" applyBorder="1" applyAlignment="1">
      <alignment vertical="center" wrapText="1"/>
    </xf>
    <xf numFmtId="0" fontId="45" fillId="0" borderId="104" xfId="0" applyFont="1" applyBorder="1" applyAlignment="1">
      <alignment horizontal="center" vertical="center" wrapText="1"/>
    </xf>
    <xf numFmtId="0" fontId="45" fillId="0" borderId="106" xfId="0" applyFont="1" applyBorder="1" applyAlignment="1">
      <alignment horizontal="center" vertical="center" wrapText="1"/>
    </xf>
    <xf numFmtId="0" fontId="23" fillId="0" borderId="52" xfId="0" applyFont="1" applyBorder="1" applyAlignment="1">
      <alignment horizontal="center" vertical="center"/>
    </xf>
    <xf numFmtId="0" fontId="23" fillId="0" borderId="62" xfId="0" applyFont="1" applyBorder="1" applyAlignment="1">
      <alignment horizontal="center" vertical="center"/>
    </xf>
    <xf numFmtId="176" fontId="25" fillId="0" borderId="83" xfId="0" applyNumberFormat="1" applyFont="1" applyBorder="1" applyAlignment="1">
      <alignment horizontal="center" vertical="center"/>
    </xf>
    <xf numFmtId="176" fontId="25" fillId="0" borderId="63" xfId="0" applyNumberFormat="1" applyFont="1" applyBorder="1" applyAlignment="1">
      <alignment horizontal="center" vertical="center"/>
    </xf>
    <xf numFmtId="176" fontId="25" fillId="0" borderId="64" xfId="0" applyNumberFormat="1" applyFont="1" applyBorder="1" applyAlignment="1">
      <alignment horizontal="center" vertical="center"/>
    </xf>
    <xf numFmtId="176" fontId="23" fillId="0" borderId="114" xfId="0" applyNumberFormat="1" applyFont="1" applyBorder="1" applyAlignment="1">
      <alignment horizontal="center" vertical="center" shrinkToFit="1"/>
    </xf>
    <xf numFmtId="176" fontId="23" fillId="31" borderId="114" xfId="0" applyNumberFormat="1" applyFont="1" applyFill="1" applyBorder="1" applyAlignment="1" applyProtection="1">
      <alignment vertical="center" shrinkToFit="1"/>
      <protection locked="0"/>
    </xf>
    <xf numFmtId="176" fontId="23" fillId="0" borderId="114" xfId="0" quotePrefix="1" applyNumberFormat="1" applyFont="1" applyBorder="1" applyAlignment="1">
      <alignment horizontal="center" vertical="center" shrinkToFit="1"/>
    </xf>
    <xf numFmtId="6" fontId="23" fillId="0" borderId="114" xfId="42" applyFont="1" applyFill="1" applyBorder="1" applyAlignment="1" applyProtection="1">
      <alignment horizontal="right" vertical="center" shrinkToFit="1"/>
    </xf>
    <xf numFmtId="6" fontId="23" fillId="0" borderId="121" xfId="42" applyFont="1" applyFill="1" applyBorder="1" applyAlignment="1" applyProtection="1">
      <alignment horizontal="right" vertical="center" shrinkToFit="1"/>
    </xf>
    <xf numFmtId="6" fontId="23" fillId="31" borderId="114" xfId="42" applyFont="1" applyFill="1" applyBorder="1" applyAlignment="1" applyProtection="1">
      <alignment horizontal="right" vertical="center" shrinkToFit="1"/>
      <protection locked="0"/>
    </xf>
    <xf numFmtId="6" fontId="23" fillId="31" borderId="118" xfId="42" applyFont="1" applyFill="1" applyBorder="1" applyAlignment="1" applyProtection="1">
      <alignment horizontal="right" vertical="center" shrinkToFit="1"/>
      <protection locked="0"/>
    </xf>
    <xf numFmtId="176" fontId="29" fillId="0" borderId="13" xfId="0" applyNumberFormat="1" applyFont="1" applyBorder="1" applyAlignment="1">
      <alignment horizontal="center" vertical="center" shrinkToFit="1"/>
    </xf>
    <xf numFmtId="176" fontId="29" fillId="0" borderId="54" xfId="0" applyNumberFormat="1" applyFont="1" applyBorder="1" applyAlignment="1">
      <alignment horizontal="center" vertical="center" shrinkToFit="1"/>
    </xf>
    <xf numFmtId="178" fontId="23" fillId="0" borderId="113" xfId="0" applyNumberFormat="1" applyFont="1" applyBorder="1" applyAlignment="1" applyProtection="1">
      <alignment horizontal="center" vertical="center" shrinkToFit="1"/>
      <protection locked="0"/>
    </xf>
    <xf numFmtId="178" fontId="23" fillId="0" borderId="121" xfId="0" applyNumberFormat="1" applyFont="1" applyBorder="1" applyAlignment="1" applyProtection="1">
      <alignment horizontal="center" vertical="center" shrinkToFit="1"/>
      <protection locked="0"/>
    </xf>
    <xf numFmtId="178" fontId="23" fillId="0" borderId="108" xfId="0" applyNumberFormat="1" applyFont="1" applyBorder="1" applyAlignment="1" applyProtection="1">
      <alignment horizontal="center" vertical="center" shrinkToFit="1"/>
      <protection locked="0"/>
    </xf>
    <xf numFmtId="178" fontId="23" fillId="0" borderId="62" xfId="0" applyNumberFormat="1" applyFont="1" applyBorder="1" applyAlignment="1" applyProtection="1">
      <alignment horizontal="center" vertical="center" shrinkToFit="1"/>
      <protection locked="0"/>
    </xf>
    <xf numFmtId="176" fontId="23" fillId="31" borderId="56" xfId="0" applyNumberFormat="1" applyFont="1" applyFill="1" applyBorder="1" applyAlignment="1" applyProtection="1">
      <alignment vertical="center" shrinkToFit="1"/>
      <protection locked="0"/>
    </xf>
    <xf numFmtId="176" fontId="23" fillId="0" borderId="56" xfId="0" quotePrefix="1" applyNumberFormat="1" applyFont="1" applyBorder="1" applyAlignment="1">
      <alignment horizontal="center" vertical="center" shrinkToFit="1"/>
    </xf>
    <xf numFmtId="6" fontId="23" fillId="0" borderId="56" xfId="42" applyFont="1" applyFill="1" applyBorder="1" applyAlignment="1" applyProtection="1">
      <alignment horizontal="right" vertical="center" shrinkToFit="1"/>
    </xf>
    <xf numFmtId="6" fontId="23" fillId="0" borderId="62" xfId="42" applyFont="1" applyFill="1" applyBorder="1" applyAlignment="1" applyProtection="1">
      <alignment horizontal="right" vertical="center" shrinkToFit="1"/>
    </xf>
    <xf numFmtId="6" fontId="23" fillId="31" borderId="56" xfId="42" applyFont="1" applyFill="1" applyBorder="1" applyAlignment="1" applyProtection="1">
      <alignment horizontal="right" vertical="center" shrinkToFit="1"/>
      <protection locked="0"/>
    </xf>
    <xf numFmtId="6" fontId="23" fillId="31" borderId="117" xfId="42" applyFont="1" applyFill="1" applyBorder="1" applyAlignment="1" applyProtection="1">
      <alignment horizontal="right" vertical="center" shrinkToFit="1"/>
      <protection locked="0"/>
    </xf>
    <xf numFmtId="6" fontId="23" fillId="0" borderId="122" xfId="42" applyFont="1" applyFill="1" applyBorder="1" applyAlignment="1" applyProtection="1">
      <alignment horizontal="right" vertical="center" shrinkToFit="1"/>
    </xf>
    <xf numFmtId="6" fontId="23" fillId="0" borderId="109" xfId="42" applyFont="1" applyFill="1" applyBorder="1" applyAlignment="1" applyProtection="1">
      <alignment horizontal="right" vertical="center" shrinkToFit="1"/>
    </xf>
    <xf numFmtId="176" fontId="23" fillId="0" borderId="123" xfId="0" quotePrefix="1" applyNumberFormat="1" applyFont="1" applyBorder="1" applyAlignment="1">
      <alignment horizontal="center" vertical="center" shrinkToFit="1"/>
    </xf>
    <xf numFmtId="176" fontId="23" fillId="0" borderId="122" xfId="0" quotePrefix="1" applyNumberFormat="1" applyFont="1" applyBorder="1" applyAlignment="1">
      <alignment horizontal="center" vertical="center" shrinkToFit="1"/>
    </xf>
    <xf numFmtId="6" fontId="23" fillId="31" borderId="122" xfId="42" applyFont="1" applyFill="1" applyBorder="1" applyAlignment="1" applyProtection="1">
      <alignment horizontal="right" vertical="center" shrinkToFit="1"/>
      <protection locked="0"/>
    </xf>
    <xf numFmtId="6" fontId="23" fillId="31" borderId="124" xfId="42" applyFont="1" applyFill="1" applyBorder="1" applyAlignment="1" applyProtection="1">
      <alignment horizontal="right" vertical="center" shrinkToFit="1"/>
      <protection locked="0"/>
    </xf>
    <xf numFmtId="178" fontId="23" fillId="0" borderId="125" xfId="0" applyNumberFormat="1" applyFont="1" applyBorder="1" applyAlignment="1">
      <alignment horizontal="center" vertical="center" shrinkToFit="1"/>
    </xf>
    <xf numFmtId="178" fontId="23" fillId="0" borderId="109" xfId="0" applyNumberFormat="1" applyFont="1" applyBorder="1" applyAlignment="1">
      <alignment horizontal="center" vertical="center" shrinkToFit="1"/>
    </xf>
    <xf numFmtId="176" fontId="23" fillId="0" borderId="123" xfId="0" applyNumberFormat="1" applyFont="1" applyBorder="1" applyAlignment="1">
      <alignment horizontal="center" vertical="center" shrinkToFit="1"/>
    </xf>
    <xf numFmtId="176" fontId="23" fillId="0" borderId="122" xfId="0" applyNumberFormat="1" applyFont="1" applyBorder="1" applyAlignment="1">
      <alignment horizontal="center" vertical="center" shrinkToFit="1"/>
    </xf>
    <xf numFmtId="176" fontId="23" fillId="31" borderId="122" xfId="0" applyNumberFormat="1" applyFont="1" applyFill="1" applyBorder="1" applyAlignment="1" applyProtection="1">
      <alignment vertical="center" shrinkToFit="1"/>
      <protection locked="0"/>
    </xf>
    <xf numFmtId="0" fontId="23" fillId="0" borderId="123" xfId="0" applyFont="1" applyBorder="1" applyAlignment="1">
      <alignment horizontal="center" vertical="center" shrinkToFit="1"/>
    </xf>
    <xf numFmtId="0" fontId="23" fillId="0" borderId="122" xfId="0" applyFont="1" applyBorder="1" applyAlignment="1">
      <alignment horizontal="center" vertical="center" shrinkToFit="1"/>
    </xf>
    <xf numFmtId="176" fontId="29" fillId="0" borderId="0" xfId="33" applyNumberFormat="1" applyFont="1" applyFill="1" applyBorder="1" applyAlignment="1" applyProtection="1">
      <alignment vertical="center" shrinkToFit="1"/>
    </xf>
    <xf numFmtId="176" fontId="29" fillId="0" borderId="20" xfId="33" applyNumberFormat="1" applyFont="1" applyFill="1" applyBorder="1" applyAlignment="1" applyProtection="1">
      <alignment vertical="center" shrinkToFit="1"/>
    </xf>
    <xf numFmtId="176" fontId="23" fillId="0" borderId="107" xfId="0" applyNumberFormat="1" applyFont="1" applyBorder="1" applyAlignment="1">
      <alignment horizontal="center" vertical="center" shrinkToFit="1"/>
    </xf>
    <xf numFmtId="0" fontId="30" fillId="31" borderId="52" xfId="0" applyFont="1" applyFill="1" applyBorder="1" applyAlignment="1" applyProtection="1">
      <alignment horizontal="right" vertical="center" shrinkToFit="1"/>
      <protection locked="0"/>
    </xf>
    <xf numFmtId="0" fontId="30" fillId="31" borderId="56" xfId="0" applyFont="1" applyFill="1" applyBorder="1" applyAlignment="1" applyProtection="1">
      <alignment horizontal="right" vertical="center" shrinkToFit="1"/>
      <protection locked="0"/>
    </xf>
    <xf numFmtId="0" fontId="30" fillId="31" borderId="62" xfId="0" applyFont="1" applyFill="1" applyBorder="1" applyAlignment="1" applyProtection="1">
      <alignment horizontal="right" vertical="center" shrinkToFit="1"/>
      <protection locked="0"/>
    </xf>
    <xf numFmtId="176" fontId="23" fillId="31" borderId="52" xfId="0" applyNumberFormat="1" applyFont="1" applyFill="1" applyBorder="1" applyAlignment="1" applyProtection="1">
      <alignment vertical="center" shrinkToFit="1"/>
      <protection locked="0"/>
    </xf>
    <xf numFmtId="176" fontId="23" fillId="31" borderId="117" xfId="0" applyNumberFormat="1" applyFont="1" applyFill="1" applyBorder="1" applyAlignment="1" applyProtection="1">
      <alignment vertical="center" shrinkToFit="1"/>
      <protection locked="0"/>
    </xf>
    <xf numFmtId="0" fontId="23" fillId="0" borderId="16" xfId="0" applyFont="1" applyBorder="1" applyAlignment="1">
      <alignment horizontal="center" vertical="center"/>
    </xf>
    <xf numFmtId="0" fontId="23" fillId="0" borderId="13" xfId="0" applyFont="1" applyBorder="1" applyAlignment="1">
      <alignment horizontal="center" vertical="center"/>
    </xf>
    <xf numFmtId="0" fontId="23" fillId="0" borderId="54" xfId="0" applyFont="1" applyBorder="1" applyAlignment="1">
      <alignment horizontal="center" vertical="center"/>
    </xf>
    <xf numFmtId="176" fontId="23" fillId="31" borderId="114" xfId="0" applyNumberFormat="1" applyFont="1" applyFill="1" applyBorder="1" applyAlignment="1" applyProtection="1">
      <alignment horizontal="center" vertical="center" shrinkToFit="1"/>
      <protection locked="0"/>
    </xf>
    <xf numFmtId="0" fontId="23"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14" xfId="0" applyFont="1" applyBorder="1" applyAlignment="1">
      <alignment horizontal="center" vertical="center"/>
    </xf>
    <xf numFmtId="0" fontId="23" fillId="0" borderId="87" xfId="0" applyFont="1" applyBorder="1" applyAlignment="1">
      <alignment horizontal="center" vertical="center"/>
    </xf>
    <xf numFmtId="0" fontId="23" fillId="0" borderId="101" xfId="0" applyFont="1" applyBorder="1" applyAlignment="1">
      <alignment horizontal="center" vertical="center"/>
    </xf>
    <xf numFmtId="176" fontId="23" fillId="29" borderId="52" xfId="0" applyNumberFormat="1" applyFont="1" applyFill="1" applyBorder="1" applyAlignment="1" applyProtection="1">
      <alignment horizontal="right" vertical="center" shrinkToFit="1"/>
      <protection locked="0"/>
    </xf>
    <xf numFmtId="176" fontId="23" fillId="29" borderId="56" xfId="0" applyNumberFormat="1" applyFont="1" applyFill="1" applyBorder="1" applyAlignment="1" applyProtection="1">
      <alignment horizontal="right" vertical="center" shrinkToFit="1"/>
      <protection locked="0"/>
    </xf>
    <xf numFmtId="176" fontId="23" fillId="29" borderId="62" xfId="0" applyNumberFormat="1" applyFont="1" applyFill="1" applyBorder="1" applyAlignment="1" applyProtection="1">
      <alignment horizontal="righ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良い" xfId="44" builtinId="26" customBuiltin="1"/>
  </cellStyles>
  <dxfs count="1">
    <dxf>
      <fill>
        <patternFill>
          <bgColor theme="8" tint="0.7999816888943144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66675</xdr:colOff>
      <xdr:row>1</xdr:row>
      <xdr:rowOff>342900</xdr:rowOff>
    </xdr:from>
    <xdr:to>
      <xdr:col>11</xdr:col>
      <xdr:colOff>616410</xdr:colOff>
      <xdr:row>2</xdr:row>
      <xdr:rowOff>294132</xdr:rowOff>
    </xdr:to>
    <xdr:sp macro="" textlink="">
      <xdr:nvSpPr>
        <xdr:cNvPr id="3" name="矢印: 右 2">
          <a:extLst>
            <a:ext uri="{FF2B5EF4-FFF2-40B4-BE49-F238E27FC236}">
              <a16:creationId xmlns:a16="http://schemas.microsoft.com/office/drawing/2014/main" id="{213B9151-2B16-447A-BA02-1163A42AC59C}"/>
            </a:ext>
          </a:extLst>
        </xdr:cNvPr>
        <xdr:cNvSpPr/>
      </xdr:nvSpPr>
      <xdr:spPr>
        <a:xfrm>
          <a:off x="6819900" y="666750"/>
          <a:ext cx="549782"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66675</xdr:colOff>
      <xdr:row>1</xdr:row>
      <xdr:rowOff>342900</xdr:rowOff>
    </xdr:from>
    <xdr:to>
      <xdr:col>11</xdr:col>
      <xdr:colOff>616410</xdr:colOff>
      <xdr:row>2</xdr:row>
      <xdr:rowOff>294132</xdr:rowOff>
    </xdr:to>
    <xdr:sp macro="" textlink="">
      <xdr:nvSpPr>
        <xdr:cNvPr id="6" name="矢印: 右 5">
          <a:extLst>
            <a:ext uri="{FF2B5EF4-FFF2-40B4-BE49-F238E27FC236}">
              <a16:creationId xmlns:a16="http://schemas.microsoft.com/office/drawing/2014/main" id="{93E3FCFE-6DB1-4602-B48E-9F55068C5687}"/>
            </a:ext>
          </a:extLst>
        </xdr:cNvPr>
        <xdr:cNvSpPr/>
      </xdr:nvSpPr>
      <xdr:spPr>
        <a:xfrm>
          <a:off x="6819900" y="666750"/>
          <a:ext cx="549735" cy="4274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317500</xdr:colOff>
      <xdr:row>11</xdr:row>
      <xdr:rowOff>12700</xdr:rowOff>
    </xdr:from>
    <xdr:to>
      <xdr:col>16</xdr:col>
      <xdr:colOff>75877</xdr:colOff>
      <xdr:row>41</xdr:row>
      <xdr:rowOff>158096</xdr:rowOff>
    </xdr:to>
    <xdr:pic>
      <xdr:nvPicPr>
        <xdr:cNvPr id="7" name="図 6">
          <a:extLst>
            <a:ext uri="{FF2B5EF4-FFF2-40B4-BE49-F238E27FC236}">
              <a16:creationId xmlns:a16="http://schemas.microsoft.com/office/drawing/2014/main" id="{0987B643-D2F3-4E6B-8E72-449F30712729}"/>
            </a:ext>
          </a:extLst>
        </xdr:cNvPr>
        <xdr:cNvPicPr>
          <a:picLocks noChangeAspect="1"/>
        </xdr:cNvPicPr>
      </xdr:nvPicPr>
      <xdr:blipFill rotWithShape="1">
        <a:blip xmlns:r="http://schemas.openxmlformats.org/officeDocument/2006/relationships" r:embed="rId1"/>
        <a:srcRect r="-3965"/>
        <a:stretch/>
      </xdr:blipFill>
      <xdr:spPr>
        <a:xfrm>
          <a:off x="317500" y="3035300"/>
          <a:ext cx="9943777" cy="5479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37</xdr:row>
      <xdr:rowOff>95250</xdr:rowOff>
    </xdr:from>
    <xdr:to>
      <xdr:col>8</xdr:col>
      <xdr:colOff>257175</xdr:colOff>
      <xdr:row>37</xdr:row>
      <xdr:rowOff>95250</xdr:rowOff>
    </xdr:to>
    <xdr:cxnSp macro="">
      <xdr:nvCxnSpPr>
        <xdr:cNvPr id="3" name="直線矢印コネクタ 2">
          <a:extLst>
            <a:ext uri="{FF2B5EF4-FFF2-40B4-BE49-F238E27FC236}">
              <a16:creationId xmlns:a16="http://schemas.microsoft.com/office/drawing/2014/main" id="{639F6FCD-DF96-418D-8AD5-0368BA6D51BA}"/>
            </a:ext>
          </a:extLst>
        </xdr:cNvPr>
        <xdr:cNvCxnSpPr/>
      </xdr:nvCxnSpPr>
      <xdr:spPr>
        <a:xfrm>
          <a:off x="2914650" y="6772275"/>
          <a:ext cx="10477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552450</xdr:colOff>
      <xdr:row>37</xdr:row>
      <xdr:rowOff>94523</xdr:rowOff>
    </xdr:from>
    <xdr:to>
      <xdr:col>13</xdr:col>
      <xdr:colOff>301743</xdr:colOff>
      <xdr:row>37</xdr:row>
      <xdr:rowOff>95250</xdr:rowOff>
    </xdr:to>
    <xdr:cxnSp macro="">
      <xdr:nvCxnSpPr>
        <xdr:cNvPr id="4" name="直線矢印コネクタ 3">
          <a:extLst>
            <a:ext uri="{FF2B5EF4-FFF2-40B4-BE49-F238E27FC236}">
              <a16:creationId xmlns:a16="http://schemas.microsoft.com/office/drawing/2014/main" id="{C616C31D-7F02-401F-91EB-3F3C44E9B583}"/>
            </a:ext>
          </a:extLst>
        </xdr:cNvPr>
        <xdr:cNvCxnSpPr/>
      </xdr:nvCxnSpPr>
      <xdr:spPr>
        <a:xfrm flipV="1">
          <a:off x="6315075" y="6771548"/>
          <a:ext cx="1120893" cy="7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3001</xdr:colOff>
      <xdr:row>37</xdr:row>
      <xdr:rowOff>95250</xdr:rowOff>
    </xdr:from>
    <xdr:to>
      <xdr:col>10</xdr:col>
      <xdr:colOff>6145</xdr:colOff>
      <xdr:row>37</xdr:row>
      <xdr:rowOff>95251</xdr:rowOff>
    </xdr:to>
    <xdr:cxnSp macro="">
      <xdr:nvCxnSpPr>
        <xdr:cNvPr id="17" name="直線矢印コネクタ 16">
          <a:extLst>
            <a:ext uri="{FF2B5EF4-FFF2-40B4-BE49-F238E27FC236}">
              <a16:creationId xmlns:a16="http://schemas.microsoft.com/office/drawing/2014/main" id="{91A50C95-F3D7-439E-A248-DC9DC1D6E7BB}"/>
            </a:ext>
          </a:extLst>
        </xdr:cNvPr>
        <xdr:cNvCxnSpPr/>
      </xdr:nvCxnSpPr>
      <xdr:spPr>
        <a:xfrm flipV="1">
          <a:off x="4163275" y="7137605"/>
          <a:ext cx="688330"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31</xdr:row>
      <xdr:rowOff>57150</xdr:rowOff>
    </xdr:from>
    <xdr:to>
      <xdr:col>9</xdr:col>
      <xdr:colOff>200025</xdr:colOff>
      <xdr:row>32</xdr:row>
      <xdr:rowOff>200025</xdr:rowOff>
    </xdr:to>
    <xdr:sp macro="" textlink="">
      <xdr:nvSpPr>
        <xdr:cNvPr id="7857" name="AutoShape 1">
          <a:extLst>
            <a:ext uri="{FF2B5EF4-FFF2-40B4-BE49-F238E27FC236}">
              <a16:creationId xmlns:a16="http://schemas.microsoft.com/office/drawing/2014/main" id="{BC055816-8E11-4D24-A1C0-D382D9AEC30F}"/>
            </a:ext>
          </a:extLst>
        </xdr:cNvPr>
        <xdr:cNvSpPr>
          <a:spLocks/>
        </xdr:cNvSpPr>
      </xdr:nvSpPr>
      <xdr:spPr bwMode="auto">
        <a:xfrm>
          <a:off x="2095500" y="7810500"/>
          <a:ext cx="76200" cy="371475"/>
        </a:xfrm>
        <a:prstGeom prst="leftBracket">
          <a:avLst>
            <a:gd name="adj" fmla="val 1133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9525</xdr:colOff>
      <xdr:row>31</xdr:row>
      <xdr:rowOff>47625</xdr:rowOff>
    </xdr:from>
    <xdr:to>
      <xdr:col>29</xdr:col>
      <xdr:colOff>85725</xdr:colOff>
      <xdr:row>32</xdr:row>
      <xdr:rowOff>190500</xdr:rowOff>
    </xdr:to>
    <xdr:sp macro="" textlink="">
      <xdr:nvSpPr>
        <xdr:cNvPr id="7858" name="AutoShape 4">
          <a:extLst>
            <a:ext uri="{FF2B5EF4-FFF2-40B4-BE49-F238E27FC236}">
              <a16:creationId xmlns:a16="http://schemas.microsoft.com/office/drawing/2014/main" id="{E31AD5D2-C6CF-44D7-8777-AB5C3522DD56}"/>
            </a:ext>
          </a:extLst>
        </xdr:cNvPr>
        <xdr:cNvSpPr>
          <a:spLocks/>
        </xdr:cNvSpPr>
      </xdr:nvSpPr>
      <xdr:spPr bwMode="auto">
        <a:xfrm>
          <a:off x="6362700" y="7800975"/>
          <a:ext cx="76200" cy="371475"/>
        </a:xfrm>
        <a:prstGeom prst="rightBracket">
          <a:avLst>
            <a:gd name="adj" fmla="val 1020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3"/>
  <sheetViews>
    <sheetView zoomScale="75" zoomScaleNormal="75" workbookViewId="0">
      <selection activeCell="L2" sqref="L2"/>
    </sheetView>
  </sheetViews>
  <sheetFormatPr defaultRowHeight="13.2"/>
  <cols>
    <col min="1" max="1" width="4.33203125" customWidth="1"/>
    <col min="2" max="2" width="3.21875" customWidth="1"/>
  </cols>
  <sheetData>
    <row r="1" spans="1:16" ht="25.5" customHeight="1">
      <c r="A1" s="170" t="s">
        <v>497</v>
      </c>
    </row>
    <row r="2" spans="1:16" ht="34.799999999999997">
      <c r="B2" s="179" t="s">
        <v>530</v>
      </c>
      <c r="C2" s="51"/>
      <c r="D2" s="51"/>
      <c r="E2" s="51"/>
      <c r="F2" s="51"/>
      <c r="G2" s="51"/>
      <c r="H2" s="51"/>
      <c r="I2" s="51"/>
      <c r="J2" s="51"/>
      <c r="K2" s="48"/>
      <c r="M2" s="204" t="s">
        <v>496</v>
      </c>
      <c r="N2" s="205"/>
      <c r="O2" s="205"/>
      <c r="P2" s="206"/>
    </row>
    <row r="3" spans="1:16" ht="25.5" customHeight="1">
      <c r="B3" s="49"/>
      <c r="C3" s="65" t="s">
        <v>495</v>
      </c>
      <c r="K3" s="50"/>
      <c r="M3" s="207"/>
      <c r="N3" s="208"/>
      <c r="O3" s="208"/>
      <c r="P3" s="209"/>
    </row>
    <row r="4" spans="1:16" ht="35.25" customHeight="1">
      <c r="B4" s="165"/>
      <c r="C4" s="80" t="s">
        <v>529</v>
      </c>
      <c r="D4" s="166"/>
      <c r="E4" s="166"/>
      <c r="F4" s="166"/>
      <c r="G4" s="166"/>
      <c r="H4" s="166"/>
      <c r="I4" s="166"/>
      <c r="J4" s="166"/>
      <c r="K4" s="167"/>
      <c r="M4" s="210"/>
      <c r="N4" s="211"/>
      <c r="O4" s="211"/>
      <c r="P4" s="212"/>
    </row>
    <row r="5" spans="1:16" ht="16.2">
      <c r="I5" s="171" t="s">
        <v>521</v>
      </c>
    </row>
    <row r="6" spans="1:16" ht="13.5" customHeight="1">
      <c r="B6" s="213" t="s">
        <v>522</v>
      </c>
      <c r="C6" s="214"/>
      <c r="D6" s="214"/>
      <c r="E6" s="214"/>
      <c r="F6" s="214"/>
      <c r="G6" s="214"/>
      <c r="H6" s="214"/>
      <c r="I6" s="214"/>
      <c r="J6" s="214"/>
      <c r="K6" s="214"/>
      <c r="L6" s="214"/>
      <c r="M6" s="214"/>
      <c r="N6" s="214"/>
      <c r="O6" s="214"/>
      <c r="P6" s="215"/>
    </row>
    <row r="7" spans="1:16" ht="22.5" customHeight="1">
      <c r="B7" s="216"/>
      <c r="C7" s="217"/>
      <c r="D7" s="217"/>
      <c r="E7" s="217"/>
      <c r="F7" s="217"/>
      <c r="G7" s="217"/>
      <c r="H7" s="217"/>
      <c r="I7" s="217"/>
      <c r="J7" s="217"/>
      <c r="K7" s="217"/>
      <c r="L7" s="217"/>
      <c r="M7" s="217"/>
      <c r="N7" s="217"/>
      <c r="O7" s="217"/>
      <c r="P7" s="218"/>
    </row>
    <row r="8" spans="1:16">
      <c r="B8" s="219"/>
      <c r="C8" s="220"/>
      <c r="D8" s="220"/>
      <c r="E8" s="220"/>
      <c r="F8" s="220"/>
      <c r="G8" s="220"/>
      <c r="H8" s="220"/>
      <c r="I8" s="220"/>
      <c r="J8" s="220"/>
      <c r="K8" s="220"/>
      <c r="L8" s="220"/>
      <c r="M8" s="220"/>
      <c r="N8" s="220"/>
      <c r="O8" s="220"/>
      <c r="P8" s="221"/>
    </row>
    <row r="9" spans="1:16" ht="9" customHeight="1"/>
    <row r="10" spans="1:16" ht="21.75" customHeight="1">
      <c r="A10" s="168"/>
      <c r="B10" s="168"/>
      <c r="C10" s="169" t="s">
        <v>512</v>
      </c>
      <c r="D10" s="168"/>
      <c r="E10" s="168"/>
      <c r="F10" s="168"/>
      <c r="G10" s="168"/>
      <c r="H10" s="168"/>
      <c r="I10" s="168"/>
      <c r="J10" s="168"/>
      <c r="K10" s="168"/>
      <c r="L10" s="168"/>
      <c r="M10" s="168"/>
      <c r="N10" s="168"/>
      <c r="O10" s="168"/>
      <c r="P10" s="168"/>
    </row>
    <row r="11" spans="1:16">
      <c r="A11" s="168"/>
      <c r="B11" s="168"/>
      <c r="C11" s="168"/>
      <c r="D11" s="168"/>
      <c r="E11" s="168"/>
      <c r="F11" s="168"/>
      <c r="G11" s="168"/>
      <c r="H11" s="168"/>
      <c r="I11" s="168"/>
      <c r="J11" s="168"/>
      <c r="K11" s="168"/>
      <c r="L11" s="168"/>
      <c r="M11" s="168"/>
      <c r="N11" s="168"/>
      <c r="O11" s="168"/>
      <c r="P11" s="168"/>
    </row>
    <row r="12" spans="1:16">
      <c r="A12" s="168"/>
      <c r="B12" s="168"/>
      <c r="C12" s="168"/>
      <c r="D12" s="168"/>
      <c r="E12" s="168"/>
      <c r="F12" s="168"/>
      <c r="G12" s="168"/>
      <c r="H12" s="168"/>
      <c r="I12" s="168"/>
      <c r="J12" s="168"/>
      <c r="K12" s="168"/>
      <c r="L12" s="168"/>
      <c r="M12" s="168"/>
      <c r="N12" s="168"/>
      <c r="O12" s="168"/>
      <c r="P12" s="168"/>
    </row>
    <row r="13" spans="1:16">
      <c r="A13" s="168"/>
      <c r="B13" s="168"/>
      <c r="C13" s="168"/>
      <c r="D13" s="168"/>
      <c r="E13" s="168"/>
      <c r="F13" s="168"/>
      <c r="G13" s="168"/>
      <c r="H13" s="168"/>
      <c r="I13" s="168"/>
      <c r="J13" s="168"/>
      <c r="K13" s="168"/>
      <c r="L13" s="168"/>
      <c r="M13" s="168"/>
      <c r="N13" s="168"/>
      <c r="O13" s="168"/>
      <c r="P13" s="168"/>
    </row>
    <row r="14" spans="1:16">
      <c r="A14" s="168"/>
      <c r="B14" s="168"/>
      <c r="C14" s="168"/>
      <c r="D14" s="168"/>
      <c r="E14" s="168"/>
      <c r="F14" s="168"/>
      <c r="G14" s="168"/>
      <c r="H14" s="168"/>
      <c r="I14" s="168"/>
      <c r="J14" s="168"/>
      <c r="K14" s="168"/>
      <c r="L14" s="168"/>
      <c r="M14" s="168"/>
      <c r="N14" s="168"/>
      <c r="O14" s="168"/>
      <c r="P14" s="168"/>
    </row>
    <row r="15" spans="1:16">
      <c r="A15" s="168"/>
      <c r="B15" s="168"/>
      <c r="C15" s="168"/>
      <c r="D15" s="168"/>
      <c r="E15" s="168"/>
      <c r="F15" s="168"/>
      <c r="G15" s="168"/>
      <c r="H15" s="168"/>
      <c r="I15" s="168"/>
      <c r="J15" s="168"/>
      <c r="K15" s="168"/>
      <c r="L15" s="168"/>
      <c r="M15" s="168"/>
      <c r="N15" s="168"/>
      <c r="O15" s="168"/>
      <c r="P15" s="168"/>
    </row>
    <row r="16" spans="1:16">
      <c r="A16" s="168"/>
      <c r="B16" s="168"/>
      <c r="C16" s="168"/>
      <c r="D16" s="168"/>
      <c r="E16" s="168"/>
      <c r="F16" s="168"/>
      <c r="G16" s="168"/>
      <c r="H16" s="168"/>
      <c r="I16" s="168"/>
      <c r="J16" s="168"/>
      <c r="K16" s="168"/>
      <c r="L16" s="168"/>
      <c r="M16" s="168"/>
      <c r="N16" s="168"/>
      <c r="O16" s="168"/>
      <c r="P16" s="168"/>
    </row>
    <row r="17" spans="1:16">
      <c r="A17" s="168"/>
      <c r="B17" s="168"/>
      <c r="C17" s="168"/>
      <c r="D17" s="168"/>
      <c r="E17" s="168"/>
      <c r="F17" s="168"/>
      <c r="G17" s="168"/>
      <c r="H17" s="168"/>
      <c r="I17" s="168"/>
      <c r="J17" s="168"/>
      <c r="K17" s="168"/>
      <c r="L17" s="168"/>
      <c r="M17" s="168"/>
      <c r="N17" s="168"/>
      <c r="O17" s="168"/>
      <c r="P17" s="168"/>
    </row>
    <row r="18" spans="1:16">
      <c r="A18" s="168"/>
      <c r="B18" s="168"/>
      <c r="C18" s="168"/>
      <c r="D18" s="168"/>
      <c r="E18" s="168"/>
      <c r="F18" s="168"/>
      <c r="G18" s="168"/>
      <c r="H18" s="168"/>
      <c r="I18" s="168"/>
      <c r="J18" s="168"/>
      <c r="K18" s="168"/>
      <c r="L18" s="168"/>
      <c r="M18" s="168"/>
      <c r="N18" s="168"/>
      <c r="O18" s="168"/>
      <c r="P18" s="168"/>
    </row>
    <row r="19" spans="1:16">
      <c r="A19" s="168"/>
      <c r="B19" s="168"/>
      <c r="C19" s="168"/>
      <c r="D19" s="168"/>
      <c r="E19" s="168"/>
      <c r="F19" s="168"/>
      <c r="G19" s="168"/>
      <c r="H19" s="168"/>
      <c r="I19" s="168"/>
      <c r="J19" s="168"/>
      <c r="K19" s="168"/>
      <c r="L19" s="168"/>
      <c r="M19" s="168"/>
      <c r="N19" s="168"/>
      <c r="O19" s="168"/>
      <c r="P19" s="168"/>
    </row>
    <row r="20" spans="1:16">
      <c r="A20" s="168"/>
      <c r="B20" s="168"/>
      <c r="C20" s="168"/>
      <c r="D20" s="168"/>
      <c r="E20" s="168"/>
      <c r="F20" s="168"/>
      <c r="G20" s="168"/>
      <c r="H20" s="168"/>
      <c r="I20" s="168"/>
      <c r="J20" s="168"/>
      <c r="K20" s="168"/>
      <c r="L20" s="168"/>
      <c r="M20" s="168"/>
      <c r="N20" s="168"/>
      <c r="O20" s="168"/>
      <c r="P20" s="168"/>
    </row>
    <row r="21" spans="1:16">
      <c r="A21" s="168"/>
      <c r="B21" s="168"/>
      <c r="C21" s="168"/>
      <c r="D21" s="168"/>
      <c r="E21" s="168"/>
      <c r="F21" s="168"/>
      <c r="G21" s="168"/>
      <c r="H21" s="168"/>
      <c r="I21" s="168"/>
      <c r="J21" s="168"/>
      <c r="K21" s="168"/>
      <c r="L21" s="168"/>
      <c r="M21" s="168"/>
      <c r="N21" s="168"/>
      <c r="O21" s="168"/>
      <c r="P21" s="168"/>
    </row>
    <row r="22" spans="1:16">
      <c r="A22" s="168"/>
      <c r="B22" s="168"/>
      <c r="C22" s="168"/>
      <c r="D22" s="168"/>
      <c r="E22" s="168"/>
      <c r="F22" s="168"/>
      <c r="G22" s="168"/>
      <c r="H22" s="168"/>
      <c r="I22" s="168"/>
      <c r="J22" s="168"/>
      <c r="K22" s="168"/>
      <c r="L22" s="168"/>
      <c r="M22" s="168"/>
      <c r="N22" s="168"/>
      <c r="O22" s="168"/>
      <c r="P22" s="168"/>
    </row>
    <row r="23" spans="1:16">
      <c r="A23" s="168"/>
      <c r="B23" s="168"/>
      <c r="C23" s="168"/>
      <c r="D23" s="168"/>
      <c r="E23" s="168"/>
      <c r="F23" s="168"/>
      <c r="G23" s="168"/>
      <c r="H23" s="168"/>
      <c r="I23" s="168"/>
      <c r="J23" s="168"/>
      <c r="K23" s="168"/>
      <c r="L23" s="168"/>
      <c r="M23" s="168"/>
      <c r="N23" s="168"/>
      <c r="O23" s="168"/>
      <c r="P23" s="168"/>
    </row>
    <row r="24" spans="1:16">
      <c r="A24" s="168"/>
      <c r="B24" s="168"/>
      <c r="C24" s="168"/>
      <c r="D24" s="168"/>
      <c r="E24" s="168"/>
      <c r="F24" s="168"/>
      <c r="G24" s="168"/>
      <c r="H24" s="168"/>
      <c r="I24" s="168"/>
      <c r="J24" s="168"/>
      <c r="K24" s="168"/>
      <c r="L24" s="168"/>
      <c r="M24" s="168"/>
      <c r="N24" s="168"/>
      <c r="O24" s="168"/>
      <c r="P24" s="168"/>
    </row>
    <row r="25" spans="1:16">
      <c r="A25" s="168"/>
      <c r="B25" s="168"/>
      <c r="C25" s="168"/>
      <c r="D25" s="168"/>
      <c r="E25" s="168"/>
      <c r="F25" s="168"/>
      <c r="G25" s="168"/>
      <c r="H25" s="168"/>
      <c r="I25" s="168"/>
      <c r="J25" s="168"/>
      <c r="K25" s="168"/>
      <c r="L25" s="168"/>
      <c r="M25" s="168"/>
      <c r="N25" s="168"/>
      <c r="O25" s="168"/>
      <c r="P25" s="168"/>
    </row>
    <row r="26" spans="1:16">
      <c r="A26" s="168"/>
      <c r="B26" s="168"/>
      <c r="C26" s="168"/>
      <c r="D26" s="168"/>
      <c r="E26" s="168"/>
      <c r="F26" s="168"/>
      <c r="G26" s="168"/>
      <c r="H26" s="168"/>
      <c r="I26" s="168"/>
      <c r="J26" s="168"/>
      <c r="K26" s="168"/>
      <c r="L26" s="168"/>
      <c r="M26" s="168"/>
      <c r="N26" s="168"/>
      <c r="O26" s="168"/>
      <c r="P26" s="168"/>
    </row>
    <row r="27" spans="1:16">
      <c r="A27" s="168"/>
      <c r="B27" s="168"/>
      <c r="C27" s="168"/>
      <c r="D27" s="168"/>
      <c r="E27" s="168"/>
      <c r="F27" s="168"/>
      <c r="G27" s="168"/>
      <c r="H27" s="168"/>
      <c r="I27" s="168"/>
      <c r="J27" s="168"/>
      <c r="K27" s="168"/>
      <c r="L27" s="168"/>
      <c r="M27" s="168"/>
      <c r="N27" s="168"/>
      <c r="O27" s="168"/>
      <c r="P27" s="168"/>
    </row>
    <row r="28" spans="1:16">
      <c r="A28" s="168"/>
      <c r="B28" s="168"/>
      <c r="C28" s="168"/>
      <c r="D28" s="168"/>
      <c r="E28" s="168"/>
      <c r="F28" s="168"/>
      <c r="G28" s="168"/>
      <c r="H28" s="168"/>
      <c r="I28" s="168"/>
      <c r="J28" s="168"/>
      <c r="K28" s="168"/>
      <c r="L28" s="168"/>
      <c r="M28" s="168"/>
      <c r="N28" s="168"/>
      <c r="O28" s="168"/>
      <c r="P28" s="168"/>
    </row>
    <row r="29" spans="1:16">
      <c r="A29" s="168"/>
      <c r="B29" s="168"/>
      <c r="C29" s="168"/>
      <c r="D29" s="168"/>
      <c r="E29" s="168"/>
      <c r="F29" s="168"/>
      <c r="G29" s="168"/>
      <c r="H29" s="168"/>
      <c r="I29" s="168"/>
      <c r="J29" s="168"/>
      <c r="K29" s="168"/>
      <c r="L29" s="168"/>
      <c r="M29" s="168"/>
      <c r="N29" s="168"/>
      <c r="O29" s="168"/>
      <c r="P29" s="168"/>
    </row>
    <row r="30" spans="1:16">
      <c r="A30" s="168"/>
      <c r="B30" s="168"/>
      <c r="C30" s="168"/>
      <c r="D30" s="168"/>
      <c r="E30" s="168"/>
      <c r="F30" s="168"/>
      <c r="G30" s="168"/>
      <c r="H30" s="168"/>
      <c r="I30" s="168"/>
      <c r="J30" s="168"/>
      <c r="K30" s="168"/>
      <c r="L30" s="168"/>
      <c r="M30" s="168"/>
      <c r="N30" s="168"/>
      <c r="O30" s="168"/>
      <c r="P30" s="168"/>
    </row>
    <row r="31" spans="1:16">
      <c r="A31" s="168"/>
      <c r="B31" s="168"/>
      <c r="C31" s="168"/>
      <c r="D31" s="168"/>
      <c r="E31" s="168"/>
      <c r="F31" s="168"/>
      <c r="G31" s="168"/>
      <c r="H31" s="168"/>
      <c r="I31" s="168"/>
      <c r="J31" s="168"/>
      <c r="K31" s="168"/>
      <c r="L31" s="168"/>
      <c r="M31" s="168"/>
      <c r="N31" s="168"/>
      <c r="O31" s="168"/>
      <c r="P31" s="168"/>
    </row>
    <row r="32" spans="1:16">
      <c r="A32" s="168"/>
      <c r="B32" s="168"/>
      <c r="C32" s="168"/>
      <c r="D32" s="168"/>
      <c r="E32" s="168"/>
      <c r="F32" s="168"/>
      <c r="G32" s="168"/>
      <c r="H32" s="168"/>
      <c r="I32" s="168"/>
      <c r="J32" s="168"/>
      <c r="K32" s="168"/>
      <c r="L32" s="168"/>
      <c r="M32" s="168"/>
      <c r="N32" s="168"/>
      <c r="O32" s="168"/>
      <c r="P32" s="168"/>
    </row>
    <row r="33" spans="1:16">
      <c r="A33" s="168"/>
      <c r="B33" s="168"/>
      <c r="C33" s="168"/>
      <c r="D33" s="168"/>
      <c r="E33" s="168"/>
      <c r="F33" s="168"/>
      <c r="G33" s="168"/>
      <c r="H33" s="168"/>
      <c r="I33" s="168"/>
      <c r="J33" s="168"/>
      <c r="K33" s="168"/>
      <c r="L33" s="168"/>
      <c r="M33" s="168"/>
      <c r="N33" s="168"/>
      <c r="O33" s="168"/>
      <c r="P33" s="168"/>
    </row>
    <row r="34" spans="1:16">
      <c r="A34" s="168"/>
      <c r="B34" s="168"/>
      <c r="C34" s="168"/>
      <c r="D34" s="168"/>
      <c r="E34" s="168"/>
      <c r="F34" s="168"/>
      <c r="G34" s="168"/>
      <c r="H34" s="168"/>
      <c r="I34" s="168"/>
      <c r="J34" s="168"/>
      <c r="K34" s="168"/>
      <c r="L34" s="168"/>
      <c r="M34" s="168"/>
      <c r="N34" s="168"/>
      <c r="O34" s="168"/>
      <c r="P34" s="168"/>
    </row>
    <row r="35" spans="1:16">
      <c r="A35" s="168"/>
      <c r="B35" s="168"/>
      <c r="C35" s="168"/>
      <c r="D35" s="168"/>
      <c r="E35" s="168"/>
      <c r="F35" s="168"/>
      <c r="G35" s="168"/>
      <c r="H35" s="168"/>
      <c r="I35" s="168"/>
      <c r="J35" s="168"/>
      <c r="K35" s="168"/>
      <c r="L35" s="168"/>
      <c r="M35" s="168"/>
      <c r="N35" s="168"/>
      <c r="O35" s="168"/>
      <c r="P35" s="168"/>
    </row>
    <row r="36" spans="1:16">
      <c r="A36" s="168"/>
      <c r="B36" s="168"/>
      <c r="C36" s="168"/>
      <c r="D36" s="168"/>
      <c r="E36" s="168"/>
      <c r="F36" s="168"/>
      <c r="G36" s="168"/>
      <c r="H36" s="168"/>
      <c r="I36" s="168"/>
      <c r="J36" s="168"/>
      <c r="K36" s="168"/>
      <c r="L36" s="168"/>
      <c r="M36" s="168"/>
      <c r="N36" s="168"/>
      <c r="O36" s="168"/>
      <c r="P36" s="168"/>
    </row>
    <row r="37" spans="1:16">
      <c r="A37" s="168"/>
      <c r="B37" s="168"/>
      <c r="C37" s="168"/>
      <c r="D37" s="168"/>
      <c r="E37" s="168"/>
      <c r="F37" s="168"/>
      <c r="G37" s="168"/>
      <c r="H37" s="168"/>
      <c r="I37" s="168"/>
      <c r="J37" s="168"/>
      <c r="K37" s="168"/>
      <c r="L37" s="168"/>
      <c r="M37" s="168"/>
      <c r="N37" s="168"/>
      <c r="O37" s="168"/>
      <c r="P37" s="168"/>
    </row>
    <row r="38" spans="1:16">
      <c r="A38" s="168"/>
      <c r="B38" s="168"/>
      <c r="C38" s="168"/>
      <c r="D38" s="168"/>
      <c r="E38" s="168"/>
      <c r="F38" s="168"/>
      <c r="G38" s="168"/>
      <c r="H38" s="168"/>
      <c r="I38" s="168"/>
      <c r="J38" s="168"/>
      <c r="K38" s="168"/>
      <c r="L38" s="168"/>
      <c r="M38" s="168"/>
      <c r="N38" s="168"/>
      <c r="O38" s="168"/>
      <c r="P38" s="168"/>
    </row>
    <row r="39" spans="1:16">
      <c r="A39" s="168"/>
      <c r="B39" s="168"/>
      <c r="C39" s="168"/>
      <c r="D39" s="168"/>
      <c r="E39" s="168"/>
      <c r="F39" s="168"/>
      <c r="G39" s="168"/>
      <c r="H39" s="168"/>
      <c r="I39" s="168"/>
      <c r="J39" s="168"/>
      <c r="K39" s="168"/>
      <c r="L39" s="168"/>
      <c r="M39" s="168"/>
      <c r="N39" s="168"/>
      <c r="O39" s="168"/>
      <c r="P39" s="168"/>
    </row>
    <row r="40" spans="1:16">
      <c r="A40" s="168"/>
      <c r="B40" s="168"/>
      <c r="C40" s="168"/>
      <c r="D40" s="168"/>
      <c r="E40" s="168"/>
      <c r="F40" s="168"/>
      <c r="G40" s="168"/>
      <c r="H40" s="168"/>
      <c r="I40" s="168"/>
      <c r="J40" s="168"/>
      <c r="K40" s="168"/>
      <c r="L40" s="168"/>
      <c r="M40" s="168"/>
      <c r="N40" s="168"/>
      <c r="O40" s="168"/>
      <c r="P40" s="168"/>
    </row>
    <row r="41" spans="1:16">
      <c r="A41" s="168"/>
      <c r="B41" s="168"/>
      <c r="C41" s="168"/>
      <c r="D41" s="168"/>
      <c r="E41" s="168"/>
      <c r="F41" s="168"/>
      <c r="G41" s="168"/>
      <c r="H41" s="168"/>
      <c r="I41" s="168"/>
      <c r="J41" s="168"/>
      <c r="K41" s="168"/>
      <c r="L41" s="168"/>
      <c r="M41" s="168"/>
      <c r="N41" s="168"/>
      <c r="O41" s="168"/>
      <c r="P41" s="168"/>
    </row>
    <row r="42" spans="1:16">
      <c r="A42" s="168"/>
      <c r="B42" s="168"/>
      <c r="C42" s="168"/>
      <c r="D42" s="168"/>
      <c r="E42" s="168"/>
      <c r="F42" s="168"/>
      <c r="G42" s="168"/>
      <c r="H42" s="168"/>
      <c r="I42" s="168"/>
      <c r="J42" s="168"/>
      <c r="K42" s="168"/>
      <c r="L42" s="168"/>
      <c r="M42" s="168"/>
      <c r="N42" s="168"/>
      <c r="O42" s="168"/>
      <c r="P42" s="168"/>
    </row>
    <row r="43" spans="1:16" ht="27" customHeight="1">
      <c r="A43" s="168"/>
      <c r="B43" s="168"/>
      <c r="C43" s="168"/>
      <c r="D43" s="168"/>
      <c r="E43" s="168"/>
      <c r="F43" s="168"/>
      <c r="G43" s="168"/>
      <c r="H43" s="168"/>
      <c r="I43" s="168"/>
      <c r="J43" s="168"/>
      <c r="K43" s="168"/>
      <c r="L43" s="168"/>
      <c r="M43" s="168"/>
      <c r="N43" s="168"/>
      <c r="O43" s="168"/>
      <c r="P43" s="168"/>
    </row>
  </sheetData>
  <sheetProtection algorithmName="SHA-512" hashValue="rnAm+3H0TrGRA8ZW13nNbJaX36q5Um8m62YOQFFvKNaUjQFRTfHkWPs/VB9KKtxiaAu/5m4EBIMmfp6u85SS5g==" saltValue="uDdnDGGtzbMX6GG47caWYw==" spinCount="100000" sheet="1" objects="1" scenarios="1"/>
  <mergeCells count="2">
    <mergeCell ref="M2:P4"/>
    <mergeCell ref="B6:P8"/>
  </mergeCells>
  <phoneticPr fontId="1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71"/>
  <sheetViews>
    <sheetView tabSelected="1" zoomScaleNormal="100" workbookViewId="0">
      <selection activeCell="S9" sqref="S9"/>
    </sheetView>
  </sheetViews>
  <sheetFormatPr defaultRowHeight="13.2"/>
  <cols>
    <col min="1" max="1" width="4" customWidth="1"/>
    <col min="3" max="4" width="4.33203125" customWidth="1"/>
    <col min="6" max="6" width="4.21875" customWidth="1"/>
    <col min="7" max="7" width="7.21875" customWidth="1"/>
    <col min="8" max="8" width="6.33203125" bestFit="1" customWidth="1"/>
  </cols>
  <sheetData>
    <row r="1" spans="1:14" ht="39.75" customHeight="1">
      <c r="A1" s="222" t="s">
        <v>380</v>
      </c>
      <c r="B1" s="222"/>
      <c r="C1" s="222"/>
      <c r="D1" s="222"/>
      <c r="E1" s="222"/>
      <c r="F1" s="222"/>
      <c r="G1" s="222"/>
      <c r="H1" s="222"/>
      <c r="I1" s="222"/>
      <c r="J1" s="222"/>
      <c r="K1" s="222"/>
      <c r="L1" s="222"/>
      <c r="M1" s="222"/>
      <c r="N1" s="222"/>
    </row>
    <row r="2" spans="1:14" s="65" customFormat="1">
      <c r="A2" s="65" t="s">
        <v>504</v>
      </c>
    </row>
    <row r="3" spans="1:14" s="65" customFormat="1">
      <c r="A3" s="65" t="s">
        <v>505</v>
      </c>
    </row>
    <row r="4" spans="1:14" s="65" customFormat="1"/>
    <row r="5" spans="1:14" s="65" customFormat="1">
      <c r="B5" s="65" t="s">
        <v>486</v>
      </c>
    </row>
    <row r="6" spans="1:14" s="65" customFormat="1">
      <c r="B6" s="65" t="s">
        <v>94</v>
      </c>
    </row>
    <row r="7" spans="1:14" s="65" customFormat="1">
      <c r="B7" s="65" t="s">
        <v>487</v>
      </c>
    </row>
    <row r="8" spans="1:14" s="65" customFormat="1">
      <c r="B8" s="65" t="s">
        <v>130</v>
      </c>
    </row>
    <row r="9" spans="1:14" s="65" customFormat="1"/>
    <row r="10" spans="1:14" s="65" customFormat="1">
      <c r="B10" s="65" t="s">
        <v>534</v>
      </c>
    </row>
    <row r="11" spans="1:14" s="65" customFormat="1">
      <c r="B11" s="65" t="s">
        <v>95</v>
      </c>
    </row>
    <row r="12" spans="1:14" s="65" customFormat="1">
      <c r="B12" s="65" t="s">
        <v>96</v>
      </c>
    </row>
    <row r="13" spans="1:14" s="65" customFormat="1">
      <c r="B13" s="65" t="s">
        <v>475</v>
      </c>
    </row>
    <row r="14" spans="1:14" s="65" customFormat="1"/>
    <row r="15" spans="1:14" s="65" customFormat="1">
      <c r="A15" s="65" t="s">
        <v>506</v>
      </c>
    </row>
    <row r="16" spans="1:14" s="65" customFormat="1">
      <c r="A16" s="65" t="s">
        <v>482</v>
      </c>
      <c r="H16" s="97"/>
      <c r="I16" s="65" t="s">
        <v>480</v>
      </c>
    </row>
    <row r="17" spans="1:15" s="65" customFormat="1">
      <c r="H17" s="158"/>
      <c r="I17" s="65" t="s">
        <v>481</v>
      </c>
    </row>
    <row r="18" spans="1:15" s="65" customFormat="1">
      <c r="A18" s="65" t="s">
        <v>479</v>
      </c>
    </row>
    <row r="19" spans="1:15" s="65" customFormat="1">
      <c r="A19" s="65" t="s">
        <v>483</v>
      </c>
    </row>
    <row r="20" spans="1:15" s="65" customFormat="1">
      <c r="F20" s="65" t="s">
        <v>94</v>
      </c>
    </row>
    <row r="21" spans="1:15" s="65" customFormat="1">
      <c r="A21" s="65" t="s">
        <v>378</v>
      </c>
    </row>
    <row r="22" spans="1:15" s="65" customFormat="1">
      <c r="B22" s="65" t="s">
        <v>97</v>
      </c>
    </row>
    <row r="23" spans="1:15" s="65" customFormat="1">
      <c r="B23" s="65" t="s">
        <v>131</v>
      </c>
    </row>
    <row r="24" spans="1:15" s="65" customFormat="1">
      <c r="B24" s="65" t="s">
        <v>98</v>
      </c>
    </row>
    <row r="25" spans="1:15" s="65" customFormat="1">
      <c r="B25" s="65" t="s">
        <v>99</v>
      </c>
    </row>
    <row r="26" spans="1:15" s="65" customFormat="1">
      <c r="B26" s="65" t="s">
        <v>100</v>
      </c>
    </row>
    <row r="27" spans="1:15" s="65" customFormat="1">
      <c r="B27" s="65" t="s">
        <v>101</v>
      </c>
    </row>
    <row r="28" spans="1:15" s="65" customFormat="1">
      <c r="B28" s="65" t="s">
        <v>132</v>
      </c>
    </row>
    <row r="29" spans="1:15" s="65" customFormat="1">
      <c r="B29" s="96" t="s">
        <v>102</v>
      </c>
      <c r="C29" s="66" t="s">
        <v>103</v>
      </c>
      <c r="D29" s="67"/>
      <c r="E29" s="11"/>
      <c r="F29" s="11"/>
      <c r="G29" s="11"/>
      <c r="H29" s="11"/>
      <c r="I29" s="11"/>
      <c r="J29" s="11"/>
      <c r="K29" s="11"/>
      <c r="L29" s="67"/>
      <c r="N29" s="152"/>
    </row>
    <row r="30" spans="1:15" s="65" customFormat="1">
      <c r="C30" s="73" t="s">
        <v>104</v>
      </c>
      <c r="D30" s="76"/>
      <c r="E30" s="75" t="s">
        <v>105</v>
      </c>
      <c r="F30" s="75" t="s">
        <v>106</v>
      </c>
      <c r="G30" s="75"/>
      <c r="H30" s="73" t="s">
        <v>107</v>
      </c>
      <c r="I30" s="75" t="s">
        <v>108</v>
      </c>
      <c r="J30" s="75"/>
      <c r="K30" s="75"/>
      <c r="L30" s="76"/>
    </row>
    <row r="31" spans="1:15" s="65" customFormat="1">
      <c r="C31" s="70"/>
      <c r="D31" s="71"/>
      <c r="E31" s="98" t="s">
        <v>109</v>
      </c>
      <c r="F31" s="99" t="s">
        <v>110</v>
      </c>
      <c r="G31" s="99"/>
      <c r="H31" s="98" t="s">
        <v>111</v>
      </c>
      <c r="I31" s="99" t="s">
        <v>108</v>
      </c>
      <c r="J31" s="99"/>
      <c r="K31" s="99"/>
      <c r="L31" s="100"/>
      <c r="O31" s="151"/>
    </row>
    <row r="32" spans="1:15" s="65" customFormat="1">
      <c r="C32" s="70"/>
      <c r="D32" s="71"/>
      <c r="E32" s="98" t="s">
        <v>112</v>
      </c>
      <c r="F32" s="99" t="s">
        <v>113</v>
      </c>
      <c r="G32" s="99"/>
      <c r="H32" s="98" t="s">
        <v>114</v>
      </c>
      <c r="I32" s="99" t="s">
        <v>488</v>
      </c>
      <c r="J32" s="99"/>
      <c r="K32" s="99"/>
      <c r="L32" s="100"/>
    </row>
    <row r="33" spans="2:15" s="65" customFormat="1">
      <c r="C33" s="78"/>
      <c r="D33" s="81"/>
      <c r="E33" s="80" t="s">
        <v>115</v>
      </c>
      <c r="F33" s="80" t="s">
        <v>116</v>
      </c>
      <c r="G33" s="80"/>
      <c r="H33" s="78"/>
      <c r="I33" s="80"/>
      <c r="J33" s="80"/>
      <c r="K33" s="80"/>
      <c r="L33" s="81"/>
    </row>
    <row r="34" spans="2:15" s="65" customFormat="1">
      <c r="C34" s="78" t="s">
        <v>117</v>
      </c>
      <c r="D34" s="81"/>
      <c r="E34" s="80" t="s">
        <v>118</v>
      </c>
      <c r="F34" s="80" t="s">
        <v>119</v>
      </c>
      <c r="G34" s="80"/>
      <c r="H34" s="80"/>
      <c r="I34" s="80"/>
      <c r="J34" s="80"/>
      <c r="K34" s="80"/>
      <c r="L34" s="81"/>
    </row>
    <row r="35" spans="2:15" s="65" customFormat="1"/>
    <row r="36" spans="2:15" s="65" customFormat="1">
      <c r="C36" s="73" t="s">
        <v>458</v>
      </c>
      <c r="D36" s="75"/>
      <c r="E36" s="75"/>
      <c r="F36" s="75"/>
      <c r="G36" s="75"/>
      <c r="H36" s="75"/>
      <c r="I36" s="75"/>
      <c r="J36" s="75"/>
      <c r="K36" s="75"/>
      <c r="L36" s="75"/>
      <c r="M36" s="75"/>
      <c r="N36" s="75"/>
      <c r="O36" s="76"/>
    </row>
    <row r="37" spans="2:15" s="65" customFormat="1">
      <c r="C37" s="70"/>
      <c r="D37" s="65" t="s">
        <v>525</v>
      </c>
      <c r="O37" s="71"/>
    </row>
    <row r="38" spans="2:15" s="65" customFormat="1">
      <c r="C38" s="70"/>
      <c r="E38" s="65" t="s">
        <v>526</v>
      </c>
      <c r="I38" s="151">
        <v>10390</v>
      </c>
      <c r="K38" s="65" t="s">
        <v>527</v>
      </c>
      <c r="N38" s="151">
        <v>8310</v>
      </c>
      <c r="O38" s="71"/>
    </row>
    <row r="39" spans="2:15" s="65" customFormat="1">
      <c r="C39" s="78"/>
      <c r="D39" s="80"/>
      <c r="E39" s="80" t="s">
        <v>460</v>
      </c>
      <c r="F39" s="80"/>
      <c r="G39" s="80"/>
      <c r="H39" s="80" t="s">
        <v>459</v>
      </c>
      <c r="I39" s="80"/>
      <c r="J39" s="80"/>
      <c r="K39" s="80" t="s">
        <v>457</v>
      </c>
      <c r="L39" s="80"/>
      <c r="M39" s="80" t="s">
        <v>459</v>
      </c>
      <c r="N39" s="80"/>
      <c r="O39" s="81"/>
    </row>
    <row r="40" spans="2:15" s="65" customFormat="1">
      <c r="B40" s="65" t="s">
        <v>120</v>
      </c>
    </row>
    <row r="41" spans="2:15" s="65" customFormat="1">
      <c r="B41" s="65" t="s">
        <v>507</v>
      </c>
    </row>
    <row r="42" spans="2:15" s="65" customFormat="1">
      <c r="B42" s="65" t="s">
        <v>508</v>
      </c>
    </row>
    <row r="43" spans="2:15" s="65" customFormat="1">
      <c r="B43" s="65" t="s">
        <v>121</v>
      </c>
    </row>
    <row r="44" spans="2:15" s="65" customFormat="1">
      <c r="B44" s="65" t="s">
        <v>464</v>
      </c>
    </row>
    <row r="45" spans="2:15" s="65" customFormat="1">
      <c r="B45" s="65" t="s">
        <v>122</v>
      </c>
    </row>
    <row r="46" spans="2:15" s="65" customFormat="1">
      <c r="B46" s="65" t="s">
        <v>123</v>
      </c>
    </row>
    <row r="47" spans="2:15" s="65" customFormat="1">
      <c r="B47" s="65" t="s">
        <v>375</v>
      </c>
    </row>
    <row r="48" spans="2:15" s="65" customFormat="1">
      <c r="B48" s="65" t="s">
        <v>376</v>
      </c>
    </row>
    <row r="49" spans="1:12" s="65" customFormat="1">
      <c r="B49" s="96"/>
      <c r="C49" s="96" t="s">
        <v>124</v>
      </c>
      <c r="D49" s="65" t="s">
        <v>125</v>
      </c>
    </row>
    <row r="50" spans="1:12" s="65" customFormat="1">
      <c r="D50" s="65" t="s">
        <v>126</v>
      </c>
    </row>
    <row r="51" spans="1:12" s="65" customFormat="1">
      <c r="D51" s="65" t="s">
        <v>127</v>
      </c>
    </row>
    <row r="52" spans="1:12" s="65" customFormat="1">
      <c r="D52" s="65" t="s">
        <v>128</v>
      </c>
    </row>
    <row r="53" spans="1:12" s="65" customFormat="1">
      <c r="D53" s="65" t="s">
        <v>484</v>
      </c>
    </row>
    <row r="54" spans="1:12" s="65" customFormat="1">
      <c r="D54" s="65" t="s">
        <v>381</v>
      </c>
    </row>
    <row r="55" spans="1:12">
      <c r="D55" s="65" t="s">
        <v>382</v>
      </c>
    </row>
    <row r="56" spans="1:12" s="65" customFormat="1">
      <c r="B56" s="96"/>
      <c r="C56" s="96" t="s">
        <v>377</v>
      </c>
      <c r="D56" s="65" t="s">
        <v>129</v>
      </c>
    </row>
    <row r="57" spans="1:12" s="65" customFormat="1">
      <c r="D57" s="65" t="s">
        <v>501</v>
      </c>
    </row>
    <row r="58" spans="1:12">
      <c r="B58" s="65"/>
      <c r="C58" s="65"/>
      <c r="D58" s="65" t="s">
        <v>502</v>
      </c>
      <c r="E58" s="65"/>
    </row>
    <row r="62" spans="1:12">
      <c r="A62" s="139"/>
      <c r="B62" s="139"/>
      <c r="C62" s="139"/>
      <c r="D62" s="139"/>
      <c r="E62" s="139"/>
      <c r="F62" s="139"/>
      <c r="G62" s="139"/>
      <c r="H62" s="139"/>
      <c r="I62" s="139"/>
      <c r="J62" s="139"/>
      <c r="K62" s="139"/>
      <c r="L62" s="139"/>
    </row>
    <row r="63" spans="1:12">
      <c r="B63" t="s">
        <v>439</v>
      </c>
      <c r="C63" s="138">
        <v>1</v>
      </c>
      <c r="E63" t="s">
        <v>438</v>
      </c>
    </row>
    <row r="64" spans="1:12">
      <c r="C64" s="138">
        <v>2</v>
      </c>
      <c r="E64" t="s">
        <v>440</v>
      </c>
      <c r="F64" t="s">
        <v>441</v>
      </c>
    </row>
    <row r="65" spans="3:6">
      <c r="C65" s="138">
        <v>3</v>
      </c>
      <c r="E65" t="s">
        <v>463</v>
      </c>
      <c r="F65" t="s">
        <v>456</v>
      </c>
    </row>
    <row r="66" spans="3:6">
      <c r="C66" s="138">
        <v>3.1</v>
      </c>
      <c r="E66" t="s">
        <v>473</v>
      </c>
      <c r="F66" t="s">
        <v>474</v>
      </c>
    </row>
    <row r="67" spans="3:6">
      <c r="C67" s="138">
        <v>3.2</v>
      </c>
      <c r="E67" t="s">
        <v>493</v>
      </c>
      <c r="F67" t="s">
        <v>494</v>
      </c>
    </row>
    <row r="68" spans="3:6">
      <c r="C68" s="138">
        <v>3.3</v>
      </c>
      <c r="E68" t="s">
        <v>503</v>
      </c>
      <c r="F68" t="s">
        <v>511</v>
      </c>
    </row>
    <row r="69" spans="3:6">
      <c r="C69" s="138">
        <v>3.4</v>
      </c>
      <c r="E69" t="s">
        <v>517</v>
      </c>
      <c r="F69" t="s">
        <v>518</v>
      </c>
    </row>
    <row r="70" spans="3:6">
      <c r="C70" s="138">
        <v>3.5</v>
      </c>
      <c r="E70" t="s">
        <v>519</v>
      </c>
      <c r="F70" t="s">
        <v>520</v>
      </c>
    </row>
    <row r="71" spans="3:6">
      <c r="C71" s="138">
        <v>3.6</v>
      </c>
      <c r="E71" t="s">
        <v>523</v>
      </c>
      <c r="F71" t="s">
        <v>524</v>
      </c>
    </row>
  </sheetData>
  <sheetProtection algorithmName="SHA-512" hashValue="z7EVCFK4cxLWuqG/1Nvm/2FuFquEOLbVflsHW8gsr3sXGGEvEK3cbiju9praMjUKJORtwM+CxoB7gPCCLmN0LA==" saltValue="VL6BmDKjRxZGA2KSZAFi9g==" spinCount="100000" sheet="1" objects="1" scenarios="1"/>
  <mergeCells count="1">
    <mergeCell ref="A1:N1"/>
  </mergeCells>
  <phoneticPr fontId="19"/>
  <pageMargins left="0.59055118110236227" right="0" top="0.59055118110236227" bottom="0"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03"/>
  <sheetViews>
    <sheetView zoomScaleNormal="100" zoomScaleSheetLayoutView="100" workbookViewId="0">
      <selection activeCell="K102" sqref="K102"/>
    </sheetView>
  </sheetViews>
  <sheetFormatPr defaultColWidth="9" defaultRowHeight="13.2"/>
  <cols>
    <col min="1" max="24" width="3.21875" style="1" customWidth="1"/>
    <col min="25" max="52" width="3.33203125" style="1" customWidth="1"/>
    <col min="53" max="16384" width="9" style="1"/>
  </cols>
  <sheetData>
    <row r="1" spans="1:37" ht="19.5" customHeight="1">
      <c r="A1" s="199" t="s">
        <v>88</v>
      </c>
      <c r="B1" s="199"/>
      <c r="C1" s="199"/>
      <c r="D1" s="195">
        <v>10</v>
      </c>
      <c r="E1" s="195"/>
      <c r="T1" s="200" t="s">
        <v>87</v>
      </c>
      <c r="U1" s="200"/>
      <c r="V1" s="200"/>
      <c r="W1" s="200"/>
      <c r="X1" s="200"/>
      <c r="Y1" s="200"/>
      <c r="Z1" s="200"/>
      <c r="AA1" s="200"/>
    </row>
    <row r="2" spans="1:37" ht="19.5" customHeight="1">
      <c r="N2" s="196"/>
      <c r="O2" s="196"/>
      <c r="S2" s="54"/>
      <c r="T2" s="200" t="s">
        <v>531</v>
      </c>
      <c r="U2" s="200"/>
      <c r="V2" s="200"/>
      <c r="W2" s="200"/>
      <c r="X2" s="200"/>
      <c r="Y2" s="200"/>
      <c r="Z2" s="200"/>
      <c r="AA2" s="200"/>
    </row>
    <row r="3" spans="1:37" ht="19.5" customHeight="1">
      <c r="T3" s="54"/>
      <c r="U3" s="54"/>
      <c r="V3" s="54"/>
      <c r="W3" s="54"/>
      <c r="X3" s="54"/>
      <c r="Y3" s="54"/>
      <c r="Z3" s="54"/>
    </row>
    <row r="4" spans="1:37" ht="19.5" customHeight="1">
      <c r="A4" s="197" t="s">
        <v>70</v>
      </c>
      <c r="B4" s="197"/>
      <c r="C4" s="197"/>
      <c r="D4" s="197"/>
      <c r="E4" s="197"/>
      <c r="F4" s="197"/>
      <c r="G4" s="197"/>
      <c r="H4" s="197"/>
      <c r="I4" s="197"/>
      <c r="J4" s="196" t="str">
        <f>K101</f>
        <v>中島　秀徳</v>
      </c>
      <c r="K4" s="196"/>
      <c r="L4" s="196"/>
      <c r="M4" s="196"/>
      <c r="N4" s="196"/>
      <c r="O4" s="196"/>
      <c r="P4" s="1" t="s">
        <v>1</v>
      </c>
    </row>
    <row r="5" spans="1:37" ht="22.5" customHeight="1">
      <c r="A5" s="54"/>
      <c r="B5" s="54"/>
      <c r="C5" s="54"/>
      <c r="D5" s="54"/>
      <c r="E5" s="54"/>
      <c r="F5" s="54"/>
      <c r="G5" s="54"/>
      <c r="AD5" s="106"/>
      <c r="AE5" s="106"/>
      <c r="AF5" s="106"/>
      <c r="AG5" s="106"/>
      <c r="AH5" s="106"/>
      <c r="AI5" s="106"/>
    </row>
    <row r="6" spans="1:37" ht="19.5" customHeight="1" thickBot="1">
      <c r="AD6" s="106"/>
      <c r="AE6" s="106"/>
      <c r="AF6" s="106"/>
      <c r="AG6" s="106"/>
      <c r="AH6" s="106"/>
      <c r="AI6" s="106"/>
    </row>
    <row r="7" spans="1:37" ht="21.75" customHeight="1" thickBot="1">
      <c r="M7" s="54" t="s">
        <v>2</v>
      </c>
      <c r="N7" s="54"/>
      <c r="O7" s="54"/>
      <c r="P7" s="198"/>
      <c r="Q7" s="198"/>
      <c r="R7" s="198"/>
      <c r="S7" s="198"/>
      <c r="T7" s="198"/>
      <c r="U7" s="198"/>
      <c r="V7" s="198"/>
      <c r="W7" s="198"/>
      <c r="X7" s="198"/>
      <c r="Y7" s="198"/>
      <c r="AD7" s="191" t="s">
        <v>388</v>
      </c>
      <c r="AE7" s="192"/>
      <c r="AF7" s="192"/>
      <c r="AG7" s="192"/>
      <c r="AH7" s="192"/>
      <c r="AI7" s="193"/>
      <c r="AK7" s="157">
        <f>IF(OR(AD7="定時制",AD7="通信制")=TRUE,1,0)</f>
        <v>0</v>
      </c>
    </row>
    <row r="8" spans="1:37" ht="21.75" customHeight="1">
      <c r="M8" s="5"/>
      <c r="N8" s="5"/>
      <c r="O8" s="5"/>
      <c r="P8" s="5"/>
      <c r="AD8" s="202" t="str">
        <f>IF(AK7=1,"定通大会以外の申請なら右のセルを１に→","")</f>
        <v/>
      </c>
      <c r="AE8" s="202"/>
      <c r="AF8" s="202"/>
      <c r="AG8" s="202"/>
      <c r="AH8" s="202"/>
      <c r="AI8" s="203"/>
    </row>
    <row r="9" spans="1:37" ht="21.75" customHeight="1">
      <c r="M9" s="196" t="s">
        <v>71</v>
      </c>
      <c r="N9" s="196"/>
      <c r="O9" s="54"/>
      <c r="P9" s="198"/>
      <c r="Q9" s="198"/>
      <c r="R9" s="198"/>
      <c r="S9" s="198"/>
      <c r="T9" s="198"/>
      <c r="U9" s="198"/>
      <c r="V9" s="198"/>
      <c r="W9" s="198"/>
      <c r="X9" s="198"/>
      <c r="Y9" s="198"/>
      <c r="Z9" s="64" t="s">
        <v>3</v>
      </c>
      <c r="AD9" s="202"/>
      <c r="AE9" s="202"/>
      <c r="AF9" s="202"/>
      <c r="AG9" s="202"/>
      <c r="AH9" s="202"/>
      <c r="AI9" s="203"/>
    </row>
    <row r="10" spans="1:37" ht="21.75" customHeight="1">
      <c r="M10" s="5"/>
      <c r="N10" s="5"/>
      <c r="O10" s="5"/>
      <c r="P10" s="5"/>
      <c r="AD10" s="194" t="str">
        <f>IF(AK7&lt;&gt;1,"",IF(AI8=1,"","定時制通信制"))</f>
        <v/>
      </c>
      <c r="AE10" s="194"/>
      <c r="AF10" s="194"/>
      <c r="AG10" s="194"/>
      <c r="AH10" s="194"/>
      <c r="AI10" s="194"/>
    </row>
    <row r="11" spans="1:37" ht="19.5" customHeight="1"/>
    <row r="12" spans="1:37" ht="19.5" customHeight="1">
      <c r="F12" s="195" t="str">
        <f>D101</f>
        <v>令和</v>
      </c>
      <c r="G12" s="195"/>
      <c r="H12" s="195">
        <f>D102</f>
        <v>8</v>
      </c>
      <c r="I12" s="195"/>
      <c r="J12" s="63" t="s">
        <v>369</v>
      </c>
      <c r="K12" s="63"/>
      <c r="L12" s="63" t="str">
        <f>"全国高等学校"&amp;AD10&amp;"総合体育大会"</f>
        <v>全国高等学校総合体育大会</v>
      </c>
      <c r="M12" s="63"/>
      <c r="N12" s="63"/>
      <c r="O12" s="63"/>
      <c r="P12" s="63"/>
      <c r="Q12" s="63"/>
      <c r="R12" s="63"/>
      <c r="S12" s="63"/>
      <c r="T12" s="63"/>
      <c r="U12" s="63"/>
      <c r="V12" s="63"/>
    </row>
    <row r="13" spans="1:37" ht="19.5" customHeight="1">
      <c r="C13" s="2" t="s">
        <v>4</v>
      </c>
      <c r="D13" s="200"/>
      <c r="E13" s="200"/>
      <c r="F13" s="200"/>
      <c r="G13" s="200"/>
      <c r="H13" s="200"/>
      <c r="I13" s="200"/>
      <c r="J13" s="200"/>
      <c r="K13" s="200"/>
      <c r="L13" s="200"/>
      <c r="M13" s="2" t="s">
        <v>5</v>
      </c>
      <c r="N13" s="3" t="s">
        <v>6</v>
      </c>
    </row>
    <row r="14" spans="1:37" ht="19.5" customHeight="1">
      <c r="D14" s="2"/>
      <c r="E14" s="2"/>
      <c r="F14" s="2"/>
      <c r="G14" s="2"/>
      <c r="H14" s="2"/>
      <c r="I14" s="2"/>
      <c r="J14" s="2"/>
      <c r="K14" s="2"/>
      <c r="L14" s="2"/>
      <c r="M14" s="2"/>
      <c r="N14" s="3"/>
    </row>
    <row r="15" spans="1:37" ht="19.5" customHeight="1"/>
    <row r="16" spans="1:37" ht="19.5" customHeight="1">
      <c r="A16" s="4" t="s">
        <v>7</v>
      </c>
    </row>
    <row r="17" spans="1:24" ht="19.5" customHeight="1">
      <c r="A17" s="4"/>
    </row>
    <row r="18" spans="1:24" ht="19.5" customHeight="1"/>
    <row r="19" spans="1:24" ht="19.5" customHeight="1">
      <c r="A19" s="196" t="s">
        <v>8</v>
      </c>
      <c r="B19" s="196"/>
      <c r="C19" s="196"/>
      <c r="D19" s="196"/>
      <c r="E19" s="196"/>
      <c r="F19" s="196"/>
      <c r="G19" s="196"/>
      <c r="H19" s="196"/>
      <c r="I19" s="196"/>
      <c r="J19" s="196"/>
      <c r="K19" s="196"/>
      <c r="L19" s="196"/>
      <c r="M19" s="196"/>
      <c r="N19" s="196"/>
      <c r="O19" s="196"/>
      <c r="P19" s="196"/>
      <c r="Q19" s="196"/>
      <c r="R19" s="196"/>
      <c r="S19" s="196"/>
      <c r="T19" s="196"/>
      <c r="U19" s="196"/>
      <c r="V19" s="196"/>
      <c r="W19" s="196"/>
      <c r="X19" s="196"/>
    </row>
    <row r="20" spans="1:24" ht="20.25" customHeight="1"/>
    <row r="21" spans="1:24" ht="20.25" customHeight="1">
      <c r="G21" s="1" t="s">
        <v>9</v>
      </c>
    </row>
    <row r="22" spans="1:24" ht="20.25" customHeight="1"/>
    <row r="23" spans="1:24" ht="20.25" customHeight="1">
      <c r="G23" s="6">
        <v>1</v>
      </c>
      <c r="I23" s="4" t="s">
        <v>89</v>
      </c>
      <c r="O23" s="1">
        <f>D1+1</f>
        <v>11</v>
      </c>
      <c r="P23" s="1" t="s">
        <v>90</v>
      </c>
    </row>
    <row r="24" spans="1:24" ht="20.25" customHeight="1"/>
    <row r="25" spans="1:24" ht="20.25" customHeight="1">
      <c r="G25" s="6">
        <v>2</v>
      </c>
      <c r="I25" s="4" t="s">
        <v>91</v>
      </c>
      <c r="O25" s="1">
        <f>O23+1</f>
        <v>12</v>
      </c>
      <c r="P25" s="1" t="s">
        <v>92</v>
      </c>
    </row>
    <row r="26" spans="1:24" ht="20.25" customHeight="1"/>
    <row r="27" spans="1:24" ht="20.25" customHeight="1">
      <c r="G27" s="172">
        <v>3</v>
      </c>
      <c r="I27" s="4" t="s">
        <v>532</v>
      </c>
    </row>
    <row r="28" spans="1:24" ht="20.25" customHeight="1"/>
    <row r="29" spans="1:24" ht="20.25" customHeight="1">
      <c r="G29" s="180">
        <v>4</v>
      </c>
      <c r="I29" s="4" t="str">
        <f>IF(G29=4,"宿泊領収書（原本・原本証明付写）","")</f>
        <v>宿泊領収書（原本・原本証明付写）</v>
      </c>
    </row>
    <row r="30" spans="1:24" ht="20.25" customHeight="1"/>
    <row r="31" spans="1:24" ht="20.25" customHeight="1"/>
    <row r="32" spans="1:24" ht="20.25" customHeight="1"/>
    <row r="33" ht="20.25" customHeight="1"/>
    <row r="34" ht="20.25" customHeight="1"/>
    <row r="35" ht="20.25" customHeight="1"/>
    <row r="36" ht="20.25" customHeight="1"/>
    <row r="37" ht="18" customHeight="1"/>
    <row r="38" ht="18" customHeight="1"/>
    <row r="100" spans="1:16">
      <c r="A100" s="4" t="s">
        <v>368</v>
      </c>
    </row>
    <row r="101" spans="1:16">
      <c r="B101" s="73" t="s">
        <v>366</v>
      </c>
      <c r="C101" s="75"/>
      <c r="D101" s="177" t="s">
        <v>513</v>
      </c>
      <c r="E101" s="75"/>
      <c r="F101" s="75"/>
      <c r="G101" s="75"/>
      <c r="H101" s="75"/>
      <c r="I101" s="75" t="s">
        <v>249</v>
      </c>
      <c r="J101" s="85"/>
      <c r="K101" s="177" t="s">
        <v>536</v>
      </c>
      <c r="L101" s="85"/>
      <c r="M101" s="85"/>
      <c r="N101" s="85"/>
      <c r="O101" s="85"/>
      <c r="P101" s="86"/>
    </row>
    <row r="102" spans="1:16">
      <c r="B102" s="87" t="s">
        <v>367</v>
      </c>
      <c r="C102" s="88"/>
      <c r="D102" s="178">
        <v>8</v>
      </c>
      <c r="E102" s="80"/>
      <c r="F102" s="80" t="s">
        <v>510</v>
      </c>
      <c r="G102" s="80"/>
      <c r="H102" s="201">
        <v>2026</v>
      </c>
      <c r="I102" s="201"/>
      <c r="J102" s="80"/>
      <c r="K102" s="88"/>
      <c r="L102" s="88"/>
      <c r="M102" s="88"/>
      <c r="N102" s="88"/>
      <c r="O102" s="88"/>
      <c r="P102" s="89"/>
    </row>
    <row r="103" spans="1:16">
      <c r="B103" s="173" t="s">
        <v>509</v>
      </c>
      <c r="C103" s="174"/>
      <c r="D103" s="174"/>
      <c r="E103" s="174"/>
      <c r="F103" s="174" t="str">
        <f>D101&amp;D102&amp;"年("&amp;H102&amp;"年)　月　日"</f>
        <v>令和8年(2026年)　月　日</v>
      </c>
      <c r="G103" s="174"/>
      <c r="H103" s="174"/>
      <c r="I103" s="174"/>
      <c r="J103" s="174"/>
      <c r="K103" s="174"/>
      <c r="L103" s="174"/>
      <c r="M103" s="174"/>
      <c r="N103" s="174"/>
      <c r="O103" s="174"/>
      <c r="P103" s="175"/>
    </row>
  </sheetData>
  <sheetProtection algorithmName="SHA-512" hashValue="J6SPBiaj+6FuhshvL/BUvWTQGOaRXxXGB1kcT57ypu4I5yjHgA+n/BziUlB7rQh25Sw4ta/z2l7xfb/fofKNUg==" saltValue="C+u4M/Zh4VJuE0qUFZeBGQ==" spinCount="100000" sheet="1" formatCells="0"/>
  <mergeCells count="19">
    <mergeCell ref="H102:I102"/>
    <mergeCell ref="AD8:AH9"/>
    <mergeCell ref="AI8:AI9"/>
    <mergeCell ref="A19:X19"/>
    <mergeCell ref="F12:G12"/>
    <mergeCell ref="H12:I12"/>
    <mergeCell ref="M9:N9"/>
    <mergeCell ref="P9:Y9"/>
    <mergeCell ref="D13:L13"/>
    <mergeCell ref="AD7:AI7"/>
    <mergeCell ref="AD10:AI10"/>
    <mergeCell ref="D1:E1"/>
    <mergeCell ref="N2:O2"/>
    <mergeCell ref="A4:I4"/>
    <mergeCell ref="J4:O4"/>
    <mergeCell ref="P7:Y7"/>
    <mergeCell ref="A1:C1"/>
    <mergeCell ref="T1:AA1"/>
    <mergeCell ref="T2:AA2"/>
  </mergeCells>
  <phoneticPr fontId="19"/>
  <conditionalFormatting sqref="AI8:AI9">
    <cfRule type="expression" dxfId="0" priority="1" stopIfTrue="1">
      <formula>$AK$7=1</formula>
    </cfRule>
  </conditionalFormatting>
  <dataValidations count="3">
    <dataValidation type="list" allowBlank="1" showInputMessage="1" showErrorMessage="1" sqref="AD7" xr:uid="{00000000-0002-0000-0200-000000000000}">
      <formula1>"全日制,定時制,通信制,特別支援学校"</formula1>
    </dataValidation>
    <dataValidation type="list" allowBlank="1" showInputMessage="1" showErrorMessage="1" prompt="定通大会以外：1_x000a_" sqref="AI8:AI9" xr:uid="{00000000-0002-0000-0200-000001000000}">
      <formula1>"0,1"</formula1>
    </dataValidation>
    <dataValidation type="list" allowBlank="1" showInputMessage="1" showErrorMessage="1" sqref="G29" xr:uid="{00000000-0002-0000-0200-000002000000}">
      <formula1>"4"</formula1>
    </dataValidation>
  </dataValidations>
  <pageMargins left="0.74803149606299213" right="0.74803149606299213" top="0.98425196850393704" bottom="0.98425196850393704" header="0.51181102362204722" footer="0.51181102362204722"/>
  <pageSetup paperSize="9" scale="95"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79"/>
  <sheetViews>
    <sheetView zoomScaleNormal="100" workbookViewId="0">
      <selection activeCell="R30" sqref="R30:Y30"/>
    </sheetView>
  </sheetViews>
  <sheetFormatPr defaultColWidth="9" defaultRowHeight="13.2"/>
  <cols>
    <col min="1" max="78" width="2.88671875" style="8" customWidth="1"/>
    <col min="79" max="16384" width="9" style="8"/>
  </cols>
  <sheetData>
    <row r="1" spans="1:32" ht="16.5" customHeight="1">
      <c r="A1" s="245" t="s">
        <v>93</v>
      </c>
      <c r="B1" s="245"/>
      <c r="C1" s="245"/>
      <c r="D1" s="245"/>
      <c r="E1" s="246">
        <f>'鑑(様式10)'!D1+1</f>
        <v>11</v>
      </c>
      <c r="F1" s="246"/>
    </row>
    <row r="2" spans="1:32" ht="16.5" customHeight="1">
      <c r="B2" s="9"/>
      <c r="C2" s="247" t="str">
        <f>'鑑(様式10)'!F12</f>
        <v>令和</v>
      </c>
      <c r="D2" s="247"/>
      <c r="E2" s="247">
        <f>'鑑(様式10)'!H12</f>
        <v>8</v>
      </c>
      <c r="F2" s="247"/>
      <c r="G2" s="52" t="str">
        <f>'鑑(様式10)'!J12&amp;'鑑(様式10)'!L12&amp;"選手派遣事業報告書"</f>
        <v>年度　全国高等学校総合体育大会選手派遣事業報告書</v>
      </c>
      <c r="H2" s="52"/>
      <c r="I2" s="52"/>
      <c r="J2" s="52"/>
      <c r="K2" s="52"/>
      <c r="L2" s="52"/>
      <c r="M2" s="52"/>
      <c r="N2" s="52"/>
      <c r="O2" s="52"/>
      <c r="P2" s="52"/>
      <c r="Q2" s="52"/>
      <c r="R2" s="52"/>
      <c r="S2" s="52"/>
      <c r="T2" s="52"/>
      <c r="U2" s="52"/>
      <c r="V2" s="52"/>
      <c r="W2" s="52"/>
      <c r="X2" s="52"/>
      <c r="Y2" s="52"/>
      <c r="Z2" s="9"/>
      <c r="AA2" s="9"/>
      <c r="AB2" s="9"/>
      <c r="AC2" s="10"/>
      <c r="AD2" s="10"/>
      <c r="AE2" s="10"/>
      <c r="AF2" s="10"/>
    </row>
    <row r="3" spans="1:32" ht="9" customHeight="1"/>
    <row r="4" spans="1:32" ht="21" customHeight="1">
      <c r="S4" s="248" t="s">
        <v>2</v>
      </c>
      <c r="T4" s="248"/>
      <c r="U4" s="248"/>
      <c r="V4" s="249">
        <f>'鑑(様式10)'!P7</f>
        <v>0</v>
      </c>
      <c r="W4" s="249"/>
      <c r="X4" s="249"/>
      <c r="Y4" s="249"/>
      <c r="Z4" s="249"/>
      <c r="AA4" s="249"/>
      <c r="AB4" s="249"/>
      <c r="AC4" s="249"/>
      <c r="AD4" s="249"/>
    </row>
    <row r="5" spans="1:32" ht="21" customHeight="1">
      <c r="S5" s="265" t="s">
        <v>370</v>
      </c>
      <c r="T5" s="266"/>
      <c r="U5" s="267"/>
      <c r="V5" s="249" t="str">
        <f>'鑑(様式10)'!AD7</f>
        <v>全日制</v>
      </c>
      <c r="W5" s="249"/>
      <c r="X5" s="249"/>
      <c r="Y5" s="249"/>
      <c r="Z5" s="249"/>
      <c r="AA5" s="249"/>
      <c r="AB5" s="249"/>
      <c r="AC5" s="249"/>
      <c r="AD5" s="249"/>
    </row>
    <row r="6" spans="1:32" ht="21" customHeight="1">
      <c r="A6" s="9"/>
      <c r="S6" s="248" t="s">
        <v>10</v>
      </c>
      <c r="T6" s="248"/>
      <c r="U6" s="248"/>
      <c r="V6" s="268"/>
      <c r="W6" s="269"/>
      <c r="X6" s="269"/>
      <c r="Y6" s="269"/>
      <c r="Z6" s="269"/>
      <c r="AA6" s="269"/>
      <c r="AB6" s="269"/>
      <c r="AC6" s="266" t="str">
        <f>IF(OR(V5="定時制",V5="通信制")=TRUE,"(定通部)","")</f>
        <v/>
      </c>
      <c r="AD6" s="267"/>
    </row>
    <row r="7" spans="1:32" ht="21" customHeight="1">
      <c r="S7" s="248" t="s">
        <v>11</v>
      </c>
      <c r="T7" s="248"/>
      <c r="U7" s="248"/>
      <c r="V7" s="257"/>
      <c r="W7" s="258"/>
      <c r="X7" s="258"/>
      <c r="Y7" s="258"/>
      <c r="Z7" s="258"/>
      <c r="AA7" s="258"/>
      <c r="AB7" s="258"/>
      <c r="AC7" s="258"/>
      <c r="AD7" s="259"/>
    </row>
    <row r="8" spans="1:32" ht="9.75" customHeight="1" thickBot="1"/>
    <row r="9" spans="1:32" ht="21" customHeight="1">
      <c r="A9" s="260" t="s">
        <v>12</v>
      </c>
      <c r="B9" s="261"/>
      <c r="C9" s="261"/>
      <c r="D9" s="261"/>
      <c r="E9" s="261"/>
      <c r="F9" s="262"/>
      <c r="G9" s="260">
        <f>'鑑(様式10)'!D13</f>
        <v>0</v>
      </c>
      <c r="H9" s="261"/>
      <c r="I9" s="261"/>
      <c r="J9" s="261"/>
      <c r="K9" s="261"/>
      <c r="L9" s="261"/>
      <c r="M9" s="261"/>
      <c r="N9" s="261"/>
      <c r="O9" s="261"/>
      <c r="P9" s="261"/>
      <c r="Q9" s="261"/>
      <c r="R9" s="261"/>
      <c r="S9" s="261"/>
      <c r="T9" s="261"/>
      <c r="U9" s="261"/>
      <c r="V9" s="261"/>
      <c r="W9" s="261"/>
      <c r="X9" s="261"/>
      <c r="Y9" s="261"/>
      <c r="Z9" s="261"/>
      <c r="AA9" s="261"/>
      <c r="AB9" s="261"/>
      <c r="AC9" s="261"/>
      <c r="AD9" s="263"/>
    </row>
    <row r="10" spans="1:32" ht="21" customHeight="1">
      <c r="A10" s="255"/>
      <c r="B10" s="249"/>
      <c r="C10" s="249"/>
      <c r="D10" s="249"/>
      <c r="E10" s="249"/>
      <c r="F10" s="256"/>
      <c r="G10" s="255"/>
      <c r="H10" s="249"/>
      <c r="I10" s="249"/>
      <c r="J10" s="249"/>
      <c r="K10" s="249"/>
      <c r="L10" s="249"/>
      <c r="M10" s="249"/>
      <c r="N10" s="249"/>
      <c r="O10" s="249"/>
      <c r="P10" s="249"/>
      <c r="Q10" s="249"/>
      <c r="R10" s="249"/>
      <c r="S10" s="249"/>
      <c r="T10" s="249"/>
      <c r="U10" s="249"/>
      <c r="V10" s="249"/>
      <c r="W10" s="249"/>
      <c r="X10" s="249"/>
      <c r="Y10" s="249"/>
      <c r="Z10" s="249"/>
      <c r="AA10" s="249"/>
      <c r="AB10" s="249"/>
      <c r="AC10" s="249"/>
      <c r="AD10" s="264"/>
    </row>
    <row r="11" spans="1:32" ht="21" customHeight="1">
      <c r="A11" s="255" t="s">
        <v>13</v>
      </c>
      <c r="B11" s="249"/>
      <c r="C11" s="249"/>
      <c r="D11" s="249"/>
      <c r="E11" s="249"/>
      <c r="F11" s="256"/>
      <c r="G11" s="251">
        <v>45862</v>
      </c>
      <c r="H11" s="252"/>
      <c r="I11" s="252"/>
      <c r="J11" s="252"/>
      <c r="K11" s="252"/>
      <c r="L11" s="252"/>
      <c r="M11" s="252"/>
      <c r="N11" s="252"/>
      <c r="O11" s="252"/>
      <c r="P11" s="252"/>
      <c r="Q11" s="252"/>
      <c r="R11" s="250" t="s">
        <v>72</v>
      </c>
      <c r="S11" s="250"/>
      <c r="T11" s="253">
        <v>45867</v>
      </c>
      <c r="U11" s="253"/>
      <c r="V11" s="253"/>
      <c r="W11" s="253"/>
      <c r="X11" s="253"/>
      <c r="Y11" s="253"/>
      <c r="Z11" s="253"/>
      <c r="AA11" s="253"/>
      <c r="AB11" s="253"/>
      <c r="AC11" s="253"/>
      <c r="AD11" s="254"/>
    </row>
    <row r="12" spans="1:32" ht="21" customHeight="1">
      <c r="A12" s="255" t="s">
        <v>14</v>
      </c>
      <c r="B12" s="249"/>
      <c r="C12" s="249"/>
      <c r="D12" s="249" t="s">
        <v>15</v>
      </c>
      <c r="E12" s="249"/>
      <c r="F12" s="256"/>
      <c r="G12" s="272"/>
      <c r="H12" s="273"/>
      <c r="I12" s="273"/>
      <c r="J12" s="273"/>
      <c r="K12" s="273"/>
      <c r="L12" s="273"/>
      <c r="M12" s="273"/>
      <c r="N12" s="273"/>
      <c r="O12" s="273"/>
      <c r="P12" s="273"/>
      <c r="Q12" s="273"/>
      <c r="R12" s="273"/>
      <c r="S12" s="273"/>
      <c r="T12" s="273"/>
      <c r="U12" s="273"/>
      <c r="V12" s="273"/>
      <c r="W12" s="273"/>
      <c r="X12" s="273"/>
      <c r="Y12" s="273"/>
      <c r="Z12" s="273"/>
      <c r="AA12" s="273"/>
      <c r="AB12" s="273"/>
      <c r="AC12" s="273"/>
      <c r="AD12" s="274"/>
    </row>
    <row r="13" spans="1:32" ht="21" customHeight="1">
      <c r="A13" s="255"/>
      <c r="B13" s="249"/>
      <c r="C13" s="249"/>
      <c r="D13" s="249" t="s">
        <v>16</v>
      </c>
      <c r="E13" s="249"/>
      <c r="F13" s="256"/>
      <c r="G13" s="279"/>
      <c r="H13" s="269"/>
      <c r="I13" s="269"/>
      <c r="J13" s="269"/>
      <c r="K13" s="269"/>
      <c r="L13" s="269"/>
      <c r="M13" s="269"/>
      <c r="N13" s="269"/>
      <c r="O13" s="269"/>
      <c r="P13" s="269"/>
      <c r="Q13" s="269"/>
      <c r="R13" s="269"/>
      <c r="S13" s="269"/>
      <c r="T13" s="269"/>
      <c r="U13" s="269"/>
      <c r="V13" s="11" t="s">
        <v>84</v>
      </c>
      <c r="W13" s="11"/>
      <c r="X13" s="11"/>
      <c r="Y13" s="280"/>
      <c r="Z13" s="280"/>
      <c r="AA13" s="280"/>
      <c r="AB13" s="280"/>
      <c r="AC13" s="280"/>
      <c r="AD13" s="12" t="s">
        <v>5</v>
      </c>
    </row>
    <row r="14" spans="1:32" ht="21" customHeight="1">
      <c r="A14" s="255" t="s">
        <v>17</v>
      </c>
      <c r="B14" s="249"/>
      <c r="C14" s="249"/>
      <c r="D14" s="249" t="s">
        <v>15</v>
      </c>
      <c r="E14" s="249"/>
      <c r="F14" s="256"/>
      <c r="G14" s="272"/>
      <c r="H14" s="273"/>
      <c r="I14" s="273"/>
      <c r="J14" s="273"/>
      <c r="K14" s="273"/>
      <c r="L14" s="273"/>
      <c r="M14" s="273"/>
      <c r="N14" s="273"/>
      <c r="O14" s="273"/>
      <c r="P14" s="273"/>
      <c r="Q14" s="273"/>
      <c r="R14" s="273"/>
      <c r="S14" s="273"/>
      <c r="T14" s="273"/>
      <c r="U14" s="273"/>
      <c r="V14" s="273"/>
      <c r="W14" s="273"/>
      <c r="X14" s="273"/>
      <c r="Y14" s="273"/>
      <c r="Z14" s="273"/>
      <c r="AA14" s="273"/>
      <c r="AB14" s="273"/>
      <c r="AC14" s="273"/>
      <c r="AD14" s="274"/>
    </row>
    <row r="15" spans="1:32" ht="21" customHeight="1" thickBot="1">
      <c r="A15" s="270"/>
      <c r="B15" s="271"/>
      <c r="C15" s="271"/>
      <c r="D15" s="271" t="s">
        <v>16</v>
      </c>
      <c r="E15" s="271"/>
      <c r="F15" s="275"/>
      <c r="G15" s="276"/>
      <c r="H15" s="277"/>
      <c r="I15" s="277"/>
      <c r="J15" s="277"/>
      <c r="K15" s="277"/>
      <c r="L15" s="277"/>
      <c r="M15" s="277"/>
      <c r="N15" s="277"/>
      <c r="O15" s="277"/>
      <c r="P15" s="277"/>
      <c r="Q15" s="277"/>
      <c r="R15" s="277"/>
      <c r="S15" s="277"/>
      <c r="T15" s="277"/>
      <c r="U15" s="277"/>
      <c r="V15" s="277"/>
      <c r="W15" s="277"/>
      <c r="X15" s="277"/>
      <c r="Y15" s="277"/>
      <c r="Z15" s="277"/>
      <c r="AA15" s="277"/>
      <c r="AB15" s="277"/>
      <c r="AC15" s="277"/>
      <c r="AD15" s="278"/>
    </row>
    <row r="16" spans="1:32" ht="15" customHeight="1" thickBot="1"/>
    <row r="17" spans="1:32" ht="21" customHeight="1" thickBot="1">
      <c r="A17" s="231" t="s">
        <v>18</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81"/>
    </row>
    <row r="18" spans="1:32" ht="21" customHeight="1" thickBot="1">
      <c r="A18" s="282" t="s">
        <v>19</v>
      </c>
      <c r="B18" s="283"/>
      <c r="C18" s="283"/>
      <c r="D18" s="283"/>
      <c r="E18" s="283"/>
      <c r="F18" s="283"/>
      <c r="G18" s="284" t="s">
        <v>20</v>
      </c>
      <c r="H18" s="285"/>
      <c r="I18" s="286" t="s">
        <v>21</v>
      </c>
      <c r="J18" s="287"/>
      <c r="K18" s="282" t="s">
        <v>19</v>
      </c>
      <c r="L18" s="283"/>
      <c r="M18" s="283"/>
      <c r="N18" s="283"/>
      <c r="O18" s="283"/>
      <c r="P18" s="285"/>
      <c r="Q18" s="286" t="s">
        <v>20</v>
      </c>
      <c r="R18" s="287"/>
      <c r="S18" s="288" t="s">
        <v>21</v>
      </c>
      <c r="T18" s="289"/>
      <c r="U18" s="282" t="s">
        <v>19</v>
      </c>
      <c r="V18" s="283"/>
      <c r="W18" s="283"/>
      <c r="X18" s="283"/>
      <c r="Y18" s="283"/>
      <c r="Z18" s="285"/>
      <c r="AA18" s="286" t="s">
        <v>20</v>
      </c>
      <c r="AB18" s="286"/>
      <c r="AC18" s="288" t="s">
        <v>21</v>
      </c>
      <c r="AD18" s="289"/>
    </row>
    <row r="19" spans="1:32" ht="21" customHeight="1">
      <c r="A19" s="290"/>
      <c r="B19" s="291"/>
      <c r="C19" s="291"/>
      <c r="D19" s="291"/>
      <c r="E19" s="291"/>
      <c r="F19" s="292"/>
      <c r="G19" s="293"/>
      <c r="H19" s="292"/>
      <c r="I19" s="294"/>
      <c r="J19" s="295"/>
      <c r="K19" s="296"/>
      <c r="L19" s="297"/>
      <c r="M19" s="297"/>
      <c r="N19" s="297"/>
      <c r="O19" s="297"/>
      <c r="P19" s="298"/>
      <c r="Q19" s="299"/>
      <c r="R19" s="234"/>
      <c r="S19" s="299"/>
      <c r="T19" s="300"/>
      <c r="U19" s="296"/>
      <c r="V19" s="297"/>
      <c r="W19" s="297"/>
      <c r="X19" s="297"/>
      <c r="Y19" s="297"/>
      <c r="Z19" s="298"/>
      <c r="AA19" s="234"/>
      <c r="AB19" s="298"/>
      <c r="AC19" s="299"/>
      <c r="AD19" s="300"/>
    </row>
    <row r="20" spans="1:32" ht="21" customHeight="1">
      <c r="A20" s="301"/>
      <c r="B20" s="258"/>
      <c r="C20" s="258"/>
      <c r="D20" s="258"/>
      <c r="E20" s="258"/>
      <c r="F20" s="259"/>
      <c r="G20" s="302"/>
      <c r="H20" s="303"/>
      <c r="I20" s="304"/>
      <c r="J20" s="302"/>
      <c r="K20" s="301"/>
      <c r="L20" s="258"/>
      <c r="M20" s="258"/>
      <c r="N20" s="258"/>
      <c r="O20" s="258"/>
      <c r="P20" s="259"/>
      <c r="Q20" s="305"/>
      <c r="R20" s="257"/>
      <c r="S20" s="305"/>
      <c r="T20" s="306"/>
      <c r="U20" s="301"/>
      <c r="V20" s="258"/>
      <c r="W20" s="258"/>
      <c r="X20" s="258"/>
      <c r="Y20" s="258"/>
      <c r="Z20" s="259"/>
      <c r="AA20" s="257"/>
      <c r="AB20" s="259"/>
      <c r="AC20" s="305"/>
      <c r="AD20" s="306"/>
    </row>
    <row r="21" spans="1:32" ht="21" customHeight="1">
      <c r="A21" s="301"/>
      <c r="B21" s="258"/>
      <c r="C21" s="258"/>
      <c r="D21" s="258"/>
      <c r="E21" s="258"/>
      <c r="F21" s="259"/>
      <c r="G21" s="302"/>
      <c r="H21" s="303"/>
      <c r="I21" s="304"/>
      <c r="J21" s="302"/>
      <c r="K21" s="301"/>
      <c r="L21" s="258"/>
      <c r="M21" s="258"/>
      <c r="N21" s="258"/>
      <c r="O21" s="258"/>
      <c r="P21" s="259"/>
      <c r="Q21" s="305"/>
      <c r="R21" s="257"/>
      <c r="S21" s="305"/>
      <c r="T21" s="306"/>
      <c r="U21" s="301"/>
      <c r="V21" s="258"/>
      <c r="W21" s="258"/>
      <c r="X21" s="258"/>
      <c r="Y21" s="258"/>
      <c r="Z21" s="259"/>
      <c r="AA21" s="257"/>
      <c r="AB21" s="259"/>
      <c r="AC21" s="305"/>
      <c r="AD21" s="306"/>
    </row>
    <row r="22" spans="1:32" ht="21" customHeight="1">
      <c r="A22" s="301"/>
      <c r="B22" s="258"/>
      <c r="C22" s="258"/>
      <c r="D22" s="258"/>
      <c r="E22" s="258"/>
      <c r="F22" s="259"/>
      <c r="G22" s="302"/>
      <c r="H22" s="303"/>
      <c r="I22" s="304"/>
      <c r="J22" s="302"/>
      <c r="K22" s="301"/>
      <c r="L22" s="258"/>
      <c r="M22" s="258"/>
      <c r="N22" s="258"/>
      <c r="O22" s="258"/>
      <c r="P22" s="259"/>
      <c r="Q22" s="305"/>
      <c r="R22" s="257"/>
      <c r="S22" s="305"/>
      <c r="T22" s="306"/>
      <c r="U22" s="301"/>
      <c r="V22" s="258"/>
      <c r="W22" s="258"/>
      <c r="X22" s="258"/>
      <c r="Y22" s="258"/>
      <c r="Z22" s="259"/>
      <c r="AA22" s="257"/>
      <c r="AB22" s="259"/>
      <c r="AC22" s="305"/>
      <c r="AD22" s="306"/>
    </row>
    <row r="23" spans="1:32" ht="21" customHeight="1">
      <c r="A23" s="301"/>
      <c r="B23" s="258"/>
      <c r="C23" s="258"/>
      <c r="D23" s="258"/>
      <c r="E23" s="258"/>
      <c r="F23" s="259"/>
      <c r="G23" s="302"/>
      <c r="H23" s="303"/>
      <c r="I23" s="304"/>
      <c r="J23" s="302"/>
      <c r="K23" s="301"/>
      <c r="L23" s="258"/>
      <c r="M23" s="258"/>
      <c r="N23" s="258"/>
      <c r="O23" s="258"/>
      <c r="P23" s="259"/>
      <c r="Q23" s="305"/>
      <c r="R23" s="257"/>
      <c r="S23" s="305"/>
      <c r="T23" s="306"/>
      <c r="U23" s="301"/>
      <c r="V23" s="258"/>
      <c r="W23" s="258"/>
      <c r="X23" s="258"/>
      <c r="Y23" s="258"/>
      <c r="Z23" s="259"/>
      <c r="AA23" s="257"/>
      <c r="AB23" s="259"/>
      <c r="AC23" s="305"/>
      <c r="AD23" s="306"/>
    </row>
    <row r="24" spans="1:32" ht="21" customHeight="1">
      <c r="A24" s="301"/>
      <c r="B24" s="258"/>
      <c r="C24" s="258"/>
      <c r="D24" s="258"/>
      <c r="E24" s="258"/>
      <c r="F24" s="259"/>
      <c r="G24" s="302"/>
      <c r="H24" s="303"/>
      <c r="I24" s="304"/>
      <c r="J24" s="302"/>
      <c r="K24" s="301"/>
      <c r="L24" s="258"/>
      <c r="M24" s="258"/>
      <c r="N24" s="258"/>
      <c r="O24" s="258"/>
      <c r="P24" s="259"/>
      <c r="Q24" s="305"/>
      <c r="R24" s="257"/>
      <c r="S24" s="305"/>
      <c r="T24" s="306"/>
      <c r="U24" s="301"/>
      <c r="V24" s="258"/>
      <c r="W24" s="258"/>
      <c r="X24" s="258"/>
      <c r="Y24" s="258"/>
      <c r="Z24" s="259"/>
      <c r="AA24" s="257"/>
      <c r="AB24" s="259"/>
      <c r="AC24" s="305"/>
      <c r="AD24" s="306"/>
    </row>
    <row r="25" spans="1:32" ht="21" customHeight="1">
      <c r="A25" s="301"/>
      <c r="B25" s="258"/>
      <c r="C25" s="258"/>
      <c r="D25" s="258"/>
      <c r="E25" s="258"/>
      <c r="F25" s="259"/>
      <c r="G25" s="302"/>
      <c r="H25" s="303"/>
      <c r="I25" s="304"/>
      <c r="J25" s="302"/>
      <c r="K25" s="301"/>
      <c r="L25" s="258"/>
      <c r="M25" s="258"/>
      <c r="N25" s="258"/>
      <c r="O25" s="258"/>
      <c r="P25" s="259"/>
      <c r="Q25" s="305"/>
      <c r="R25" s="257"/>
      <c r="S25" s="305"/>
      <c r="T25" s="306"/>
      <c r="U25" s="301"/>
      <c r="V25" s="258"/>
      <c r="W25" s="258"/>
      <c r="X25" s="258"/>
      <c r="Y25" s="258"/>
      <c r="Z25" s="259"/>
      <c r="AA25" s="257"/>
      <c r="AB25" s="259"/>
      <c r="AC25" s="305"/>
      <c r="AD25" s="306"/>
    </row>
    <row r="26" spans="1:32" ht="21" customHeight="1">
      <c r="A26" s="301"/>
      <c r="B26" s="258"/>
      <c r="C26" s="258"/>
      <c r="D26" s="258"/>
      <c r="E26" s="258"/>
      <c r="F26" s="259"/>
      <c r="G26" s="302"/>
      <c r="H26" s="303"/>
      <c r="I26" s="304"/>
      <c r="J26" s="302"/>
      <c r="K26" s="301"/>
      <c r="L26" s="258"/>
      <c r="M26" s="258"/>
      <c r="N26" s="258"/>
      <c r="O26" s="258"/>
      <c r="P26" s="259"/>
      <c r="Q26" s="305"/>
      <c r="R26" s="257"/>
      <c r="S26" s="305"/>
      <c r="T26" s="306"/>
      <c r="U26" s="301"/>
      <c r="V26" s="258"/>
      <c r="W26" s="258"/>
      <c r="X26" s="258"/>
      <c r="Y26" s="258"/>
      <c r="Z26" s="259"/>
      <c r="AA26" s="257"/>
      <c r="AB26" s="259"/>
      <c r="AC26" s="305"/>
      <c r="AD26" s="306"/>
    </row>
    <row r="27" spans="1:32" ht="21" customHeight="1">
      <c r="A27" s="301"/>
      <c r="B27" s="258"/>
      <c r="C27" s="258"/>
      <c r="D27" s="258"/>
      <c r="E27" s="258"/>
      <c r="F27" s="259"/>
      <c r="G27" s="302"/>
      <c r="H27" s="303"/>
      <c r="I27" s="304"/>
      <c r="J27" s="302"/>
      <c r="K27" s="301"/>
      <c r="L27" s="258"/>
      <c r="M27" s="258"/>
      <c r="N27" s="258"/>
      <c r="O27" s="258"/>
      <c r="P27" s="259"/>
      <c r="Q27" s="305"/>
      <c r="R27" s="257"/>
      <c r="S27" s="305"/>
      <c r="T27" s="306"/>
      <c r="U27" s="301"/>
      <c r="V27" s="258"/>
      <c r="W27" s="258"/>
      <c r="X27" s="258"/>
      <c r="Y27" s="258"/>
      <c r="Z27" s="259"/>
      <c r="AA27" s="257"/>
      <c r="AB27" s="259"/>
      <c r="AC27" s="305"/>
      <c r="AD27" s="306"/>
    </row>
    <row r="28" spans="1:32" ht="21" customHeight="1" thickBot="1">
      <c r="A28" s="317"/>
      <c r="B28" s="318"/>
      <c r="C28" s="318"/>
      <c r="D28" s="318"/>
      <c r="E28" s="318"/>
      <c r="F28" s="319"/>
      <c r="G28" s="302"/>
      <c r="H28" s="303"/>
      <c r="I28" s="304"/>
      <c r="J28" s="302"/>
      <c r="K28" s="341"/>
      <c r="L28" s="342"/>
      <c r="M28" s="342"/>
      <c r="N28" s="342"/>
      <c r="O28" s="342"/>
      <c r="P28" s="303"/>
      <c r="Q28" s="304"/>
      <c r="R28" s="302"/>
      <c r="S28" s="304"/>
      <c r="T28" s="310"/>
      <c r="U28" s="341"/>
      <c r="V28" s="342"/>
      <c r="W28" s="342"/>
      <c r="X28" s="342"/>
      <c r="Y28" s="342"/>
      <c r="Z28" s="303"/>
      <c r="AA28" s="302"/>
      <c r="AB28" s="303"/>
      <c r="AC28" s="304"/>
      <c r="AD28" s="310"/>
    </row>
    <row r="29" spans="1:32" ht="21" customHeight="1" thickBot="1">
      <c r="A29" s="114">
        <f>10-COUNTBLANK(A19:A28)</f>
        <v>0</v>
      </c>
      <c r="B29" s="55"/>
      <c r="C29" s="55"/>
      <c r="D29" s="55"/>
      <c r="E29" s="55"/>
      <c r="F29" s="55"/>
      <c r="G29" s="55"/>
      <c r="H29" s="55"/>
      <c r="I29" s="55"/>
      <c r="J29" s="55"/>
      <c r="K29" s="114">
        <f>10-COUNTBLANK(K19:K28)</f>
        <v>0</v>
      </c>
      <c r="L29" s="22"/>
      <c r="M29" s="22"/>
      <c r="N29" s="22"/>
      <c r="O29" s="22"/>
      <c r="P29" s="22"/>
      <c r="Q29" s="22"/>
      <c r="R29" s="22"/>
      <c r="S29" s="22"/>
      <c r="T29" s="22"/>
      <c r="U29" s="114">
        <f>10-COUNTBLANK(U19:U28)</f>
        <v>0</v>
      </c>
      <c r="V29" s="13"/>
      <c r="W29" s="13"/>
      <c r="X29" s="13"/>
      <c r="Y29" s="13"/>
      <c r="Z29" s="13"/>
      <c r="AA29" s="13"/>
      <c r="AB29" s="13"/>
      <c r="AC29" s="13"/>
      <c r="AD29" s="13"/>
      <c r="AF29" s="115">
        <f>A29+K29+U29</f>
        <v>0</v>
      </c>
    </row>
    <row r="30" spans="1:32" ht="29.25" customHeight="1" thickBot="1">
      <c r="A30" s="336" t="s">
        <v>83</v>
      </c>
      <c r="B30" s="244"/>
      <c r="C30" s="244"/>
      <c r="D30" s="244"/>
      <c r="E30" s="244"/>
      <c r="F30" s="236"/>
      <c r="G30" s="236"/>
      <c r="H30" s="237"/>
      <c r="I30" s="240" t="s">
        <v>491</v>
      </c>
      <c r="J30" s="241"/>
      <c r="K30" s="241"/>
      <c r="L30" s="241"/>
      <c r="M30" s="242"/>
      <c r="N30" s="242"/>
      <c r="O30" s="164" t="s">
        <v>492</v>
      </c>
      <c r="P30" s="243" t="s">
        <v>490</v>
      </c>
      <c r="Q30" s="244"/>
      <c r="R30" s="337" t="s">
        <v>537</v>
      </c>
      <c r="S30" s="338"/>
      <c r="T30" s="338"/>
      <c r="U30" s="338"/>
      <c r="V30" s="338"/>
      <c r="W30" s="338"/>
      <c r="X30" s="338"/>
      <c r="Y30" s="339"/>
      <c r="Z30" s="340" t="s">
        <v>387</v>
      </c>
      <c r="AA30" s="340"/>
      <c r="AB30" s="340"/>
      <c r="AC30" s="238" t="s">
        <v>489</v>
      </c>
      <c r="AD30" s="239"/>
    </row>
    <row r="31" spans="1:32" ht="10.5" customHeight="1" thickBot="1">
      <c r="N31" s="24"/>
      <c r="O31" s="24"/>
      <c r="P31" s="24"/>
      <c r="Q31" s="24"/>
      <c r="R31" s="24"/>
      <c r="S31" s="24"/>
      <c r="T31" s="24"/>
    </row>
    <row r="32" spans="1:32" ht="18" customHeight="1">
      <c r="A32" s="313" t="s">
        <v>22</v>
      </c>
      <c r="B32" s="314"/>
      <c r="C32" s="314"/>
      <c r="D32" s="314"/>
      <c r="E32" s="314"/>
      <c r="F32" s="314"/>
      <c r="G32" s="314"/>
      <c r="H32" s="314"/>
      <c r="I32" s="314"/>
      <c r="J32" s="320"/>
      <c r="K32" s="322" t="s">
        <v>73</v>
      </c>
      <c r="L32" s="322"/>
      <c r="M32" s="322"/>
      <c r="N32" s="322"/>
      <c r="O32" s="322"/>
      <c r="P32" s="322"/>
      <c r="Q32" s="322"/>
      <c r="R32" s="322"/>
      <c r="S32" s="322"/>
      <c r="T32" s="322"/>
      <c r="U32" s="322"/>
      <c r="V32" s="322"/>
      <c r="W32" s="322"/>
      <c r="X32" s="322"/>
      <c r="Y32" s="322"/>
      <c r="Z32" s="322"/>
      <c r="AA32" s="322"/>
      <c r="AB32" s="322"/>
      <c r="AC32" s="322"/>
      <c r="AD32" s="311"/>
    </row>
    <row r="33" spans="1:30" ht="18" customHeight="1" thickBot="1">
      <c r="A33" s="315"/>
      <c r="B33" s="316"/>
      <c r="C33" s="316"/>
      <c r="D33" s="316"/>
      <c r="E33" s="316"/>
      <c r="F33" s="316"/>
      <c r="G33" s="316"/>
      <c r="H33" s="316"/>
      <c r="I33" s="316"/>
      <c r="J33" s="321"/>
      <c r="K33" s="323"/>
      <c r="L33" s="323"/>
      <c r="M33" s="323"/>
      <c r="N33" s="323"/>
      <c r="O33" s="323"/>
      <c r="P33" s="323"/>
      <c r="Q33" s="323"/>
      <c r="R33" s="323"/>
      <c r="S33" s="323"/>
      <c r="T33" s="323"/>
      <c r="U33" s="323"/>
      <c r="V33" s="323"/>
      <c r="W33" s="323"/>
      <c r="X33" s="323"/>
      <c r="Y33" s="323"/>
      <c r="Z33" s="323"/>
      <c r="AA33" s="323"/>
      <c r="AB33" s="323"/>
      <c r="AC33" s="323"/>
      <c r="AD33" s="312"/>
    </row>
    <row r="34" spans="1:30" ht="19.5" customHeight="1" thickBot="1">
      <c r="A34" s="231" t="s">
        <v>514</v>
      </c>
      <c r="B34" s="232"/>
      <c r="C34" s="232"/>
      <c r="D34" s="232"/>
      <c r="E34" s="233"/>
      <c r="F34" s="284" t="s">
        <v>74</v>
      </c>
      <c r="G34" s="324"/>
      <c r="H34" s="325" t="s">
        <v>23</v>
      </c>
      <c r="I34" s="326"/>
      <c r="J34" s="326"/>
      <c r="K34" s="326"/>
      <c r="L34" s="326"/>
      <c r="M34" s="326"/>
      <c r="N34" s="326"/>
      <c r="O34" s="326"/>
      <c r="P34" s="326"/>
      <c r="Q34" s="326"/>
      <c r="R34" s="326"/>
      <c r="S34" s="326"/>
      <c r="T34" s="326"/>
      <c r="U34" s="326"/>
      <c r="V34" s="326"/>
      <c r="W34" s="326"/>
      <c r="X34" s="326"/>
      <c r="Y34" s="326"/>
      <c r="Z34" s="326"/>
      <c r="AA34" s="326"/>
      <c r="AB34" s="326"/>
      <c r="AC34" s="326"/>
      <c r="AD34" s="327"/>
    </row>
    <row r="35" spans="1:30" ht="19.5" customHeight="1">
      <c r="A35" s="331"/>
      <c r="B35" s="332"/>
      <c r="C35" s="332"/>
      <c r="D35" s="332"/>
      <c r="E35" s="333"/>
      <c r="F35" s="234"/>
      <c r="G35" s="235"/>
      <c r="H35" s="228"/>
      <c r="I35" s="229"/>
      <c r="J35" s="229"/>
      <c r="K35" s="229"/>
      <c r="L35" s="229"/>
      <c r="M35" s="229"/>
      <c r="N35" s="229"/>
      <c r="O35" s="229"/>
      <c r="P35" s="229"/>
      <c r="Q35" s="229"/>
      <c r="R35" s="229"/>
      <c r="S35" s="229"/>
      <c r="T35" s="229"/>
      <c r="U35" s="229"/>
      <c r="V35" s="229"/>
      <c r="W35" s="229"/>
      <c r="X35" s="229"/>
      <c r="Y35" s="229"/>
      <c r="Z35" s="229"/>
      <c r="AA35" s="229"/>
      <c r="AB35" s="229"/>
      <c r="AC35" s="229"/>
      <c r="AD35" s="230"/>
    </row>
    <row r="36" spans="1:30" ht="19.5" customHeight="1">
      <c r="A36" s="223"/>
      <c r="B36" s="224"/>
      <c r="C36" s="224"/>
      <c r="D36" s="224"/>
      <c r="E36" s="225"/>
      <c r="F36" s="226"/>
      <c r="G36" s="227"/>
      <c r="H36" s="228"/>
      <c r="I36" s="229"/>
      <c r="J36" s="229"/>
      <c r="K36" s="229"/>
      <c r="L36" s="229"/>
      <c r="M36" s="229"/>
      <c r="N36" s="229"/>
      <c r="O36" s="229"/>
      <c r="P36" s="229"/>
      <c r="Q36" s="229"/>
      <c r="R36" s="229"/>
      <c r="S36" s="229"/>
      <c r="T36" s="229"/>
      <c r="U36" s="229"/>
      <c r="V36" s="229"/>
      <c r="W36" s="229"/>
      <c r="X36" s="229"/>
      <c r="Y36" s="229"/>
      <c r="Z36" s="229"/>
      <c r="AA36" s="229"/>
      <c r="AB36" s="229"/>
      <c r="AC36" s="229"/>
      <c r="AD36" s="230"/>
    </row>
    <row r="37" spans="1:30" ht="19.5" customHeight="1">
      <c r="A37" s="223"/>
      <c r="B37" s="224"/>
      <c r="C37" s="224"/>
      <c r="D37" s="224"/>
      <c r="E37" s="225"/>
      <c r="F37" s="226"/>
      <c r="G37" s="227"/>
      <c r="H37" s="228"/>
      <c r="I37" s="229"/>
      <c r="J37" s="229"/>
      <c r="K37" s="229"/>
      <c r="L37" s="229"/>
      <c r="M37" s="229"/>
      <c r="N37" s="229"/>
      <c r="O37" s="229"/>
      <c r="P37" s="229"/>
      <c r="Q37" s="229"/>
      <c r="R37" s="229"/>
      <c r="S37" s="229"/>
      <c r="T37" s="229"/>
      <c r="U37" s="229"/>
      <c r="V37" s="229"/>
      <c r="W37" s="229"/>
      <c r="X37" s="229"/>
      <c r="Y37" s="229"/>
      <c r="Z37" s="229"/>
      <c r="AA37" s="229"/>
      <c r="AB37" s="229"/>
      <c r="AC37" s="229"/>
      <c r="AD37" s="230"/>
    </row>
    <row r="38" spans="1:30" ht="19.5" customHeight="1">
      <c r="A38" s="223"/>
      <c r="B38" s="224"/>
      <c r="C38" s="224"/>
      <c r="D38" s="224"/>
      <c r="E38" s="225"/>
      <c r="F38" s="226"/>
      <c r="G38" s="227"/>
      <c r="H38" s="228"/>
      <c r="I38" s="229"/>
      <c r="J38" s="229"/>
      <c r="K38" s="229"/>
      <c r="L38" s="229"/>
      <c r="M38" s="229"/>
      <c r="N38" s="229"/>
      <c r="O38" s="229"/>
      <c r="P38" s="229"/>
      <c r="Q38" s="229"/>
      <c r="R38" s="229"/>
      <c r="S38" s="229"/>
      <c r="T38" s="229"/>
      <c r="U38" s="229"/>
      <c r="V38" s="229"/>
      <c r="W38" s="229"/>
      <c r="X38" s="229"/>
      <c r="Y38" s="229"/>
      <c r="Z38" s="229"/>
      <c r="AA38" s="229"/>
      <c r="AB38" s="229"/>
      <c r="AC38" s="229"/>
      <c r="AD38" s="230"/>
    </row>
    <row r="39" spans="1:30" ht="19.5" customHeight="1">
      <c r="A39" s="223"/>
      <c r="B39" s="224"/>
      <c r="C39" s="224"/>
      <c r="D39" s="224"/>
      <c r="E39" s="225"/>
      <c r="F39" s="226"/>
      <c r="G39" s="227"/>
      <c r="H39" s="228"/>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ht="19.5" customHeight="1">
      <c r="A40" s="223"/>
      <c r="B40" s="224"/>
      <c r="C40" s="224"/>
      <c r="D40" s="224"/>
      <c r="E40" s="225"/>
      <c r="F40" s="226"/>
      <c r="G40" s="227"/>
      <c r="H40" s="228"/>
      <c r="I40" s="229"/>
      <c r="J40" s="229"/>
      <c r="K40" s="229"/>
      <c r="L40" s="229"/>
      <c r="M40" s="229"/>
      <c r="N40" s="229"/>
      <c r="O40" s="229"/>
      <c r="P40" s="229"/>
      <c r="Q40" s="229"/>
      <c r="R40" s="229"/>
      <c r="S40" s="229"/>
      <c r="T40" s="229"/>
      <c r="U40" s="229"/>
      <c r="V40" s="229"/>
      <c r="W40" s="229"/>
      <c r="X40" s="229"/>
      <c r="Y40" s="229"/>
      <c r="Z40" s="229"/>
      <c r="AA40" s="229"/>
      <c r="AB40" s="229"/>
      <c r="AC40" s="229"/>
      <c r="AD40" s="230"/>
    </row>
    <row r="41" spans="1:30" ht="19.5" customHeight="1">
      <c r="A41" s="223"/>
      <c r="B41" s="224"/>
      <c r="C41" s="224"/>
      <c r="D41" s="224"/>
      <c r="E41" s="225"/>
      <c r="F41" s="226"/>
      <c r="G41" s="227"/>
      <c r="H41" s="228"/>
      <c r="I41" s="229"/>
      <c r="J41" s="229"/>
      <c r="K41" s="229"/>
      <c r="L41" s="229"/>
      <c r="M41" s="229"/>
      <c r="N41" s="229"/>
      <c r="O41" s="229"/>
      <c r="P41" s="229"/>
      <c r="Q41" s="229"/>
      <c r="R41" s="229"/>
      <c r="S41" s="229"/>
      <c r="T41" s="229"/>
      <c r="U41" s="229"/>
      <c r="V41" s="229"/>
      <c r="W41" s="229"/>
      <c r="X41" s="229"/>
      <c r="Y41" s="229"/>
      <c r="Z41" s="229"/>
      <c r="AA41" s="229"/>
      <c r="AB41" s="229"/>
      <c r="AC41" s="229"/>
      <c r="AD41" s="230"/>
    </row>
    <row r="42" spans="1:30" ht="19.5" customHeight="1" thickBot="1">
      <c r="A42" s="328"/>
      <c r="B42" s="329"/>
      <c r="C42" s="329"/>
      <c r="D42" s="329"/>
      <c r="E42" s="330"/>
      <c r="F42" s="334"/>
      <c r="G42" s="335"/>
      <c r="H42" s="307"/>
      <c r="I42" s="308"/>
      <c r="J42" s="308"/>
      <c r="K42" s="308"/>
      <c r="L42" s="308"/>
      <c r="M42" s="308"/>
      <c r="N42" s="308"/>
      <c r="O42" s="308"/>
      <c r="P42" s="308"/>
      <c r="Q42" s="308"/>
      <c r="R42" s="308"/>
      <c r="S42" s="308"/>
      <c r="T42" s="308"/>
      <c r="U42" s="308"/>
      <c r="V42" s="308"/>
      <c r="W42" s="308"/>
      <c r="X42" s="308"/>
      <c r="Y42" s="308"/>
      <c r="Z42" s="308"/>
      <c r="AA42" s="308"/>
      <c r="AB42" s="308"/>
      <c r="AC42" s="308"/>
      <c r="AD42" s="309"/>
    </row>
    <row r="43" spans="1:30" ht="21" customHeight="1"/>
    <row r="44" spans="1:30" ht="21" customHeight="1"/>
    <row r="45" spans="1:30" ht="21" customHeight="1"/>
    <row r="46" spans="1:30" ht="21" customHeight="1"/>
    <row r="47" spans="1:30" ht="21" customHeight="1"/>
    <row r="102" spans="1:29">
      <c r="A102" s="65" t="s">
        <v>133</v>
      </c>
      <c r="B102" s="65"/>
      <c r="C102" s="65" t="s">
        <v>134</v>
      </c>
      <c r="D102" s="65" t="s">
        <v>135</v>
      </c>
      <c r="E102" s="65"/>
      <c r="F102" s="65"/>
      <c r="G102" s="65"/>
      <c r="H102" s="65"/>
      <c r="I102" s="65"/>
      <c r="J102" s="65"/>
      <c r="K102" s="65"/>
      <c r="L102" s="65" t="s">
        <v>136</v>
      </c>
      <c r="M102" s="65"/>
      <c r="N102" s="65"/>
      <c r="O102" s="65"/>
      <c r="P102" s="65"/>
      <c r="Q102" s="65"/>
      <c r="R102" s="65"/>
      <c r="S102" s="65"/>
      <c r="T102" s="65"/>
      <c r="U102" s="65"/>
    </row>
    <row r="103" spans="1:29">
      <c r="A103" s="65"/>
      <c r="B103" s="65"/>
      <c r="C103" s="65"/>
      <c r="D103" s="66" t="s">
        <v>137</v>
      </c>
      <c r="E103" s="67" t="s">
        <v>2</v>
      </c>
      <c r="F103" s="11" t="s">
        <v>137</v>
      </c>
      <c r="G103" s="11" t="s">
        <v>138</v>
      </c>
      <c r="H103" s="66" t="s">
        <v>137</v>
      </c>
      <c r="I103" s="68" t="s">
        <v>139</v>
      </c>
      <c r="J103" s="67" t="s">
        <v>140</v>
      </c>
      <c r="K103" s="65"/>
      <c r="L103" s="66" t="s">
        <v>141</v>
      </c>
      <c r="M103" s="69" t="s">
        <v>140</v>
      </c>
      <c r="N103" s="69" t="s">
        <v>142</v>
      </c>
      <c r="O103" s="11" t="s">
        <v>143</v>
      </c>
      <c r="P103" s="11"/>
      <c r="Q103" s="11"/>
      <c r="R103" s="11"/>
      <c r="S103" s="11"/>
      <c r="T103" s="67"/>
      <c r="U103" s="65"/>
      <c r="W103" s="66" t="s">
        <v>138</v>
      </c>
      <c r="X103" s="112"/>
      <c r="Y103" s="112"/>
      <c r="Z103" s="112"/>
      <c r="AA103" s="112"/>
      <c r="AB103" s="112"/>
      <c r="AC103" s="113"/>
    </row>
    <row r="104" spans="1:29">
      <c r="A104" s="65"/>
      <c r="B104" s="65"/>
      <c r="C104" s="65"/>
      <c r="D104" s="70">
        <v>1</v>
      </c>
      <c r="E104" s="71" t="s">
        <v>144</v>
      </c>
      <c r="F104" s="65">
        <v>1</v>
      </c>
      <c r="G104" s="65" t="s">
        <v>145</v>
      </c>
      <c r="H104" s="70">
        <v>1</v>
      </c>
      <c r="I104" s="72" t="s">
        <v>146</v>
      </c>
      <c r="J104" s="71">
        <v>1</v>
      </c>
      <c r="K104" s="65"/>
      <c r="L104" s="73" t="s">
        <v>147</v>
      </c>
      <c r="M104" s="74">
        <v>1</v>
      </c>
      <c r="N104" s="74" t="s">
        <v>146</v>
      </c>
      <c r="O104" s="75" t="s">
        <v>146</v>
      </c>
      <c r="P104" s="75"/>
      <c r="Q104" s="75"/>
      <c r="R104" s="75"/>
      <c r="S104" s="75"/>
      <c r="T104" s="76"/>
      <c r="U104" s="65"/>
      <c r="W104" s="108" t="s">
        <v>389</v>
      </c>
      <c r="AC104" s="109"/>
    </row>
    <row r="105" spans="1:29">
      <c r="A105" s="65"/>
      <c r="B105" s="65"/>
      <c r="C105" s="65"/>
      <c r="D105" s="70">
        <v>2</v>
      </c>
      <c r="E105" s="71" t="s">
        <v>148</v>
      </c>
      <c r="F105" s="65">
        <v>2</v>
      </c>
      <c r="G105" s="65" t="s">
        <v>149</v>
      </c>
      <c r="H105" s="70">
        <v>2</v>
      </c>
      <c r="I105" s="72" t="s">
        <v>150</v>
      </c>
      <c r="J105" s="71">
        <v>2</v>
      </c>
      <c r="K105" s="65"/>
      <c r="L105" s="70"/>
      <c r="M105" s="77">
        <v>2</v>
      </c>
      <c r="N105" s="77" t="s">
        <v>151</v>
      </c>
      <c r="O105" s="65" t="s">
        <v>152</v>
      </c>
      <c r="P105" s="65" t="s">
        <v>153</v>
      </c>
      <c r="Q105" s="65" t="s">
        <v>154</v>
      </c>
      <c r="R105" s="65"/>
      <c r="S105" s="65"/>
      <c r="T105" s="71"/>
      <c r="U105" s="65"/>
      <c r="W105" s="108" t="s">
        <v>390</v>
      </c>
      <c r="AC105" s="109"/>
    </row>
    <row r="106" spans="1:29">
      <c r="A106" s="65"/>
      <c r="B106" s="65"/>
      <c r="C106" s="65"/>
      <c r="D106" s="70">
        <v>3</v>
      </c>
      <c r="E106" s="71" t="s">
        <v>155</v>
      </c>
      <c r="F106" s="65">
        <v>3</v>
      </c>
      <c r="G106" s="65" t="s">
        <v>156</v>
      </c>
      <c r="H106" s="70">
        <v>3</v>
      </c>
      <c r="I106" s="72" t="s">
        <v>157</v>
      </c>
      <c r="J106" s="71">
        <v>2</v>
      </c>
      <c r="K106" s="65"/>
      <c r="L106" s="70"/>
      <c r="M106" s="77">
        <v>3</v>
      </c>
      <c r="N106" s="77" t="s">
        <v>158</v>
      </c>
      <c r="O106" s="65" t="s">
        <v>159</v>
      </c>
      <c r="P106" s="65" t="s">
        <v>160</v>
      </c>
      <c r="Q106" s="65" t="s">
        <v>161</v>
      </c>
      <c r="R106" s="65"/>
      <c r="S106" s="65"/>
      <c r="T106" s="71"/>
      <c r="U106" s="65"/>
      <c r="W106" s="108" t="s">
        <v>391</v>
      </c>
      <c r="AC106" s="109"/>
    </row>
    <row r="107" spans="1:29">
      <c r="A107" s="65"/>
      <c r="B107" s="65"/>
      <c r="C107" s="65"/>
      <c r="D107" s="70">
        <v>4</v>
      </c>
      <c r="E107" s="71" t="s">
        <v>162</v>
      </c>
      <c r="F107" s="65">
        <v>4</v>
      </c>
      <c r="G107" s="65" t="s">
        <v>163</v>
      </c>
      <c r="H107" s="70">
        <v>4</v>
      </c>
      <c r="I107" s="72" t="s">
        <v>164</v>
      </c>
      <c r="J107" s="71">
        <v>3</v>
      </c>
      <c r="K107" s="65"/>
      <c r="L107" s="70"/>
      <c r="M107" s="77">
        <v>4</v>
      </c>
      <c r="N107" s="77" t="s">
        <v>165</v>
      </c>
      <c r="O107" s="65" t="s">
        <v>166</v>
      </c>
      <c r="P107" s="65" t="s">
        <v>167</v>
      </c>
      <c r="Q107" s="65" t="s">
        <v>168</v>
      </c>
      <c r="R107" s="65" t="s">
        <v>169</v>
      </c>
      <c r="S107" s="65"/>
      <c r="T107" s="71"/>
      <c r="U107" s="65"/>
      <c r="W107" s="108" t="s">
        <v>392</v>
      </c>
      <c r="AC107" s="109"/>
    </row>
    <row r="108" spans="1:29">
      <c r="A108" s="65"/>
      <c r="B108" s="65"/>
      <c r="C108" s="65"/>
      <c r="D108" s="70">
        <v>5</v>
      </c>
      <c r="E108" s="71" t="s">
        <v>170</v>
      </c>
      <c r="F108" s="65">
        <v>5</v>
      </c>
      <c r="G108" s="65" t="s">
        <v>171</v>
      </c>
      <c r="H108" s="70">
        <v>5</v>
      </c>
      <c r="I108" s="72" t="s">
        <v>172</v>
      </c>
      <c r="J108" s="71">
        <v>2</v>
      </c>
      <c r="K108" s="65"/>
      <c r="L108" s="70"/>
      <c r="M108" s="77">
        <v>5</v>
      </c>
      <c r="N108" s="77" t="s">
        <v>173</v>
      </c>
      <c r="O108" s="65" t="s">
        <v>174</v>
      </c>
      <c r="P108" s="65" t="s">
        <v>175</v>
      </c>
      <c r="Q108" s="65" t="s">
        <v>176</v>
      </c>
      <c r="R108" s="65" t="s">
        <v>177</v>
      </c>
      <c r="S108" s="65"/>
      <c r="T108" s="71"/>
      <c r="U108" s="65"/>
      <c r="W108" s="108" t="s">
        <v>393</v>
      </c>
      <c r="AC108" s="109"/>
    </row>
    <row r="109" spans="1:29">
      <c r="A109" s="65"/>
      <c r="B109" s="65"/>
      <c r="C109" s="65"/>
      <c r="D109" s="70">
        <v>6</v>
      </c>
      <c r="E109" s="71" t="s">
        <v>178</v>
      </c>
      <c r="F109" s="65">
        <v>6</v>
      </c>
      <c r="G109" s="65" t="s">
        <v>179</v>
      </c>
      <c r="H109" s="70">
        <v>6</v>
      </c>
      <c r="I109" s="72" t="s">
        <v>180</v>
      </c>
      <c r="J109" s="71">
        <v>3</v>
      </c>
      <c r="K109" s="65"/>
      <c r="L109" s="73" t="s">
        <v>181</v>
      </c>
      <c r="M109" s="74">
        <v>6</v>
      </c>
      <c r="N109" s="74" t="s">
        <v>182</v>
      </c>
      <c r="O109" s="75" t="s">
        <v>183</v>
      </c>
      <c r="P109" s="75" t="s">
        <v>184</v>
      </c>
      <c r="Q109" s="75" t="s">
        <v>185</v>
      </c>
      <c r="R109" s="75" t="s">
        <v>186</v>
      </c>
      <c r="S109" s="75" t="s">
        <v>187</v>
      </c>
      <c r="T109" s="76"/>
      <c r="U109" s="65"/>
      <c r="W109" s="108" t="s">
        <v>394</v>
      </c>
      <c r="AC109" s="109"/>
    </row>
    <row r="110" spans="1:29">
      <c r="A110" s="65"/>
      <c r="B110" s="65"/>
      <c r="C110" s="65"/>
      <c r="D110" s="70">
        <v>7</v>
      </c>
      <c r="E110" s="71" t="s">
        <v>188</v>
      </c>
      <c r="F110" s="65">
        <v>7</v>
      </c>
      <c r="G110" s="65" t="s">
        <v>189</v>
      </c>
      <c r="H110" s="70">
        <v>7</v>
      </c>
      <c r="I110" s="72" t="s">
        <v>190</v>
      </c>
      <c r="J110" s="71">
        <v>3</v>
      </c>
      <c r="K110" s="65"/>
      <c r="L110" s="70"/>
      <c r="M110" s="77">
        <v>7</v>
      </c>
      <c r="N110" s="77" t="s">
        <v>191</v>
      </c>
      <c r="O110" s="65" t="s">
        <v>192</v>
      </c>
      <c r="P110" s="65" t="s">
        <v>193</v>
      </c>
      <c r="Q110" s="65" t="s">
        <v>194</v>
      </c>
      <c r="R110" s="65" t="s">
        <v>195</v>
      </c>
      <c r="S110" s="65"/>
      <c r="T110" s="71"/>
      <c r="U110" s="65"/>
      <c r="W110" s="108" t="s">
        <v>395</v>
      </c>
      <c r="AC110" s="109"/>
    </row>
    <row r="111" spans="1:29">
      <c r="A111" s="65"/>
      <c r="B111" s="65"/>
      <c r="C111" s="65"/>
      <c r="D111" s="70">
        <v>8</v>
      </c>
      <c r="E111" s="71" t="s">
        <v>196</v>
      </c>
      <c r="F111" s="65">
        <v>8</v>
      </c>
      <c r="G111" s="65" t="s">
        <v>197</v>
      </c>
      <c r="H111" s="70">
        <v>8</v>
      </c>
      <c r="I111" s="72" t="s">
        <v>198</v>
      </c>
      <c r="J111" s="71">
        <v>4</v>
      </c>
      <c r="K111" s="65"/>
      <c r="L111" s="78"/>
      <c r="M111" s="79">
        <v>8</v>
      </c>
      <c r="N111" s="79" t="s">
        <v>199</v>
      </c>
      <c r="O111" s="80" t="s">
        <v>200</v>
      </c>
      <c r="P111" s="80" t="s">
        <v>201</v>
      </c>
      <c r="Q111" s="80" t="s">
        <v>202</v>
      </c>
      <c r="R111" s="80" t="s">
        <v>203</v>
      </c>
      <c r="S111" s="80" t="s">
        <v>204</v>
      </c>
      <c r="T111" s="81" t="s">
        <v>205</v>
      </c>
      <c r="U111" s="65"/>
      <c r="W111" s="108" t="s">
        <v>396</v>
      </c>
      <c r="AC111" s="109"/>
    </row>
    <row r="112" spans="1:29">
      <c r="A112" s="65"/>
      <c r="B112" s="65"/>
      <c r="C112" s="65"/>
      <c r="D112" s="70">
        <v>9</v>
      </c>
      <c r="E112" s="71" t="s">
        <v>206</v>
      </c>
      <c r="F112" s="65">
        <v>9</v>
      </c>
      <c r="G112" s="65" t="s">
        <v>207</v>
      </c>
      <c r="H112" s="70">
        <v>9</v>
      </c>
      <c r="I112" s="72" t="s">
        <v>208</v>
      </c>
      <c r="J112" s="71">
        <v>4</v>
      </c>
      <c r="K112" s="65"/>
      <c r="L112" s="70" t="s">
        <v>209</v>
      </c>
      <c r="M112" s="77">
        <v>9</v>
      </c>
      <c r="N112" s="77" t="s">
        <v>210</v>
      </c>
      <c r="O112" s="65" t="s">
        <v>211</v>
      </c>
      <c r="P112" s="65" t="s">
        <v>212</v>
      </c>
      <c r="Q112" s="65" t="s">
        <v>213</v>
      </c>
      <c r="R112" s="65" t="s">
        <v>214</v>
      </c>
      <c r="S112" s="65" t="s">
        <v>215</v>
      </c>
      <c r="T112" s="71"/>
      <c r="U112" s="65"/>
      <c r="W112" s="108" t="s">
        <v>397</v>
      </c>
      <c r="AC112" s="109"/>
    </row>
    <row r="113" spans="1:29">
      <c r="A113" s="65"/>
      <c r="B113" s="65"/>
      <c r="C113" s="65"/>
      <c r="D113" s="70">
        <v>10</v>
      </c>
      <c r="E113" s="71" t="s">
        <v>216</v>
      </c>
      <c r="F113" s="65">
        <v>10</v>
      </c>
      <c r="G113" s="65" t="s">
        <v>217</v>
      </c>
      <c r="H113" s="70">
        <v>10</v>
      </c>
      <c r="I113" s="72" t="s">
        <v>218</v>
      </c>
      <c r="J113" s="71">
        <v>4</v>
      </c>
      <c r="K113" s="65"/>
      <c r="L113" s="70"/>
      <c r="M113" s="77">
        <v>10</v>
      </c>
      <c r="N113" s="77" t="s">
        <v>219</v>
      </c>
      <c r="O113" s="65" t="s">
        <v>220</v>
      </c>
      <c r="P113" s="65" t="s">
        <v>221</v>
      </c>
      <c r="Q113" s="65" t="s">
        <v>222</v>
      </c>
      <c r="R113" s="65" t="s">
        <v>223</v>
      </c>
      <c r="S113" s="65"/>
      <c r="T113" s="71"/>
      <c r="U113" s="65"/>
      <c r="W113" s="108" t="s">
        <v>398</v>
      </c>
      <c r="AC113" s="109"/>
    </row>
    <row r="114" spans="1:29">
      <c r="A114" s="65"/>
      <c r="B114" s="65"/>
      <c r="C114" s="65"/>
      <c r="D114" s="70">
        <v>11</v>
      </c>
      <c r="E114" s="71" t="s">
        <v>224</v>
      </c>
      <c r="F114" s="65">
        <v>11</v>
      </c>
      <c r="G114" s="65" t="s">
        <v>225</v>
      </c>
      <c r="H114" s="70">
        <v>11</v>
      </c>
      <c r="I114" s="72" t="s">
        <v>226</v>
      </c>
      <c r="J114" s="71">
        <v>4</v>
      </c>
      <c r="K114" s="65"/>
      <c r="L114" s="70"/>
      <c r="M114" s="77">
        <v>11</v>
      </c>
      <c r="N114" s="77" t="s">
        <v>227</v>
      </c>
      <c r="O114" s="65" t="s">
        <v>228</v>
      </c>
      <c r="P114" s="65" t="s">
        <v>229</v>
      </c>
      <c r="Q114" s="65" t="s">
        <v>230</v>
      </c>
      <c r="R114" s="65" t="s">
        <v>231</v>
      </c>
      <c r="S114" s="65"/>
      <c r="T114" s="71"/>
      <c r="U114" s="65"/>
      <c r="W114" s="108" t="s">
        <v>399</v>
      </c>
      <c r="AC114" s="109"/>
    </row>
    <row r="115" spans="1:29">
      <c r="A115" s="65"/>
      <c r="B115" s="65"/>
      <c r="C115" s="65"/>
      <c r="D115" s="70">
        <v>12</v>
      </c>
      <c r="E115" s="71" t="s">
        <v>232</v>
      </c>
      <c r="F115" s="65">
        <v>12</v>
      </c>
      <c r="G115" s="65" t="s">
        <v>233</v>
      </c>
      <c r="H115" s="70">
        <v>12</v>
      </c>
      <c r="I115" s="72" t="s">
        <v>234</v>
      </c>
      <c r="J115" s="71">
        <v>5</v>
      </c>
      <c r="K115" s="65"/>
      <c r="L115" s="78"/>
      <c r="M115" s="79">
        <v>12</v>
      </c>
      <c r="N115" s="79" t="s">
        <v>235</v>
      </c>
      <c r="O115" s="80" t="s">
        <v>236</v>
      </c>
      <c r="P115" s="80" t="s">
        <v>237</v>
      </c>
      <c r="Q115" s="80" t="s">
        <v>238</v>
      </c>
      <c r="R115" s="80" t="s">
        <v>239</v>
      </c>
      <c r="S115" s="80"/>
      <c r="T115" s="81"/>
      <c r="U115" s="65"/>
      <c r="W115" s="108" t="s">
        <v>400</v>
      </c>
      <c r="AC115" s="109"/>
    </row>
    <row r="116" spans="1:29">
      <c r="A116" s="65"/>
      <c r="B116" s="65"/>
      <c r="C116" s="65"/>
      <c r="D116" s="70">
        <v>13</v>
      </c>
      <c r="E116" s="71" t="s">
        <v>240</v>
      </c>
      <c r="F116" s="65">
        <v>13</v>
      </c>
      <c r="G116" s="65" t="s">
        <v>241</v>
      </c>
      <c r="H116" s="70">
        <v>13</v>
      </c>
      <c r="I116" s="72" t="s">
        <v>242</v>
      </c>
      <c r="J116" s="71">
        <v>5</v>
      </c>
      <c r="K116" s="65"/>
      <c r="L116" s="65"/>
      <c r="M116" s="65"/>
      <c r="N116" s="65"/>
      <c r="O116" s="65"/>
      <c r="P116" s="65"/>
      <c r="Q116" s="65"/>
      <c r="R116" s="65"/>
      <c r="S116" s="65"/>
      <c r="T116" s="65"/>
      <c r="U116" s="65"/>
      <c r="W116" s="108" t="s">
        <v>401</v>
      </c>
      <c r="AC116" s="109"/>
    </row>
    <row r="117" spans="1:29">
      <c r="A117" s="65"/>
      <c r="B117" s="65"/>
      <c r="C117" s="65"/>
      <c r="D117" s="70">
        <v>14</v>
      </c>
      <c r="E117" s="71" t="s">
        <v>243</v>
      </c>
      <c r="F117" s="65">
        <v>14</v>
      </c>
      <c r="G117" s="65" t="s">
        <v>244</v>
      </c>
      <c r="H117" s="70">
        <v>14</v>
      </c>
      <c r="I117" s="72" t="s">
        <v>245</v>
      </c>
      <c r="J117" s="71">
        <v>5</v>
      </c>
      <c r="K117" s="65"/>
      <c r="S117" s="65"/>
      <c r="T117" s="65"/>
      <c r="U117" s="65"/>
      <c r="W117" s="108" t="s">
        <v>402</v>
      </c>
      <c r="AC117" s="109"/>
    </row>
    <row r="118" spans="1:29">
      <c r="A118" s="65"/>
      <c r="B118" s="65"/>
      <c r="C118" s="65"/>
      <c r="D118" s="70">
        <v>15</v>
      </c>
      <c r="E118" s="71" t="s">
        <v>246</v>
      </c>
      <c r="F118" s="65">
        <v>15</v>
      </c>
      <c r="G118" s="65" t="s">
        <v>247</v>
      </c>
      <c r="H118" s="70">
        <v>15</v>
      </c>
      <c r="I118" s="72" t="s">
        <v>248</v>
      </c>
      <c r="J118" s="71">
        <v>6</v>
      </c>
      <c r="K118" s="65"/>
      <c r="S118" s="65"/>
      <c r="T118" s="65"/>
      <c r="U118" s="65"/>
      <c r="W118" s="108" t="s">
        <v>403</v>
      </c>
      <c r="AC118" s="109"/>
    </row>
    <row r="119" spans="1:29">
      <c r="A119" s="65"/>
      <c r="B119" s="65"/>
      <c r="C119" s="65"/>
      <c r="D119" s="70">
        <v>16</v>
      </c>
      <c r="E119" s="71" t="s">
        <v>250</v>
      </c>
      <c r="F119" s="65">
        <v>16</v>
      </c>
      <c r="G119" s="65" t="s">
        <v>251</v>
      </c>
      <c r="H119" s="70">
        <v>16</v>
      </c>
      <c r="I119" s="72" t="s">
        <v>252</v>
      </c>
      <c r="J119" s="71">
        <v>6</v>
      </c>
      <c r="K119" s="65"/>
      <c r="L119" s="65"/>
      <c r="M119" s="65"/>
      <c r="N119" s="65"/>
      <c r="O119" s="65"/>
      <c r="P119" s="65"/>
      <c r="Q119" s="65"/>
      <c r="R119" s="65"/>
      <c r="S119" s="65"/>
      <c r="T119" s="65"/>
      <c r="U119" s="65"/>
      <c r="W119" s="108" t="s">
        <v>404</v>
      </c>
      <c r="AC119" s="109"/>
    </row>
    <row r="120" spans="1:29">
      <c r="A120" s="65"/>
      <c r="B120" s="65"/>
      <c r="C120" s="65"/>
      <c r="D120" s="70">
        <v>17</v>
      </c>
      <c r="E120" s="71" t="s">
        <v>253</v>
      </c>
      <c r="F120" s="65">
        <v>17</v>
      </c>
      <c r="G120" s="65" t="s">
        <v>254</v>
      </c>
      <c r="H120" s="70">
        <v>17</v>
      </c>
      <c r="I120" s="72" t="s">
        <v>255</v>
      </c>
      <c r="J120" s="71">
        <v>6</v>
      </c>
      <c r="K120" s="65"/>
      <c r="L120" s="65"/>
      <c r="M120" s="65"/>
      <c r="N120" s="65"/>
      <c r="O120" s="65"/>
      <c r="P120" s="65"/>
      <c r="Q120" s="65"/>
      <c r="R120" s="65"/>
      <c r="S120" s="65"/>
      <c r="T120" s="65"/>
      <c r="U120" s="65"/>
      <c r="W120" s="108" t="s">
        <v>405</v>
      </c>
      <c r="AC120" s="109"/>
    </row>
    <row r="121" spans="1:29">
      <c r="A121" s="65"/>
      <c r="B121" s="65"/>
      <c r="C121" s="65"/>
      <c r="D121" s="70">
        <v>18</v>
      </c>
      <c r="E121" s="71" t="s">
        <v>256</v>
      </c>
      <c r="F121" s="65">
        <v>18</v>
      </c>
      <c r="G121" s="65" t="s">
        <v>257</v>
      </c>
      <c r="H121" s="70">
        <v>18</v>
      </c>
      <c r="I121" s="72" t="s">
        <v>258</v>
      </c>
      <c r="J121" s="71">
        <v>6</v>
      </c>
      <c r="K121" s="65"/>
      <c r="L121" s="65"/>
      <c r="M121" s="65"/>
      <c r="N121" s="65"/>
      <c r="O121" s="65"/>
      <c r="P121" s="65"/>
      <c r="Q121" s="65"/>
      <c r="R121" s="65"/>
      <c r="S121" s="65"/>
      <c r="T121" s="65"/>
      <c r="U121" s="65"/>
      <c r="W121" s="108" t="s">
        <v>406</v>
      </c>
      <c r="AC121" s="109"/>
    </row>
    <row r="122" spans="1:29">
      <c r="A122" s="65"/>
      <c r="B122" s="65"/>
      <c r="C122" s="65"/>
      <c r="D122" s="70">
        <v>19</v>
      </c>
      <c r="E122" s="71" t="s">
        <v>259</v>
      </c>
      <c r="F122" s="65">
        <v>19</v>
      </c>
      <c r="G122" s="65" t="s">
        <v>260</v>
      </c>
      <c r="H122" s="70">
        <v>19</v>
      </c>
      <c r="I122" s="72" t="s">
        <v>261</v>
      </c>
      <c r="J122" s="71">
        <v>5</v>
      </c>
      <c r="K122" s="65"/>
      <c r="L122" s="65"/>
      <c r="M122" s="65"/>
      <c r="N122" s="65"/>
      <c r="O122" s="65"/>
      <c r="P122" s="65"/>
      <c r="Q122" s="65"/>
      <c r="R122" s="65"/>
      <c r="S122" s="65"/>
      <c r="T122" s="65"/>
      <c r="U122" s="65"/>
      <c r="W122" s="108" t="s">
        <v>535</v>
      </c>
      <c r="AC122" s="109"/>
    </row>
    <row r="123" spans="1:29">
      <c r="A123" s="65"/>
      <c r="B123" s="65"/>
      <c r="C123" s="65"/>
      <c r="D123" s="70">
        <v>20</v>
      </c>
      <c r="E123" s="71" t="s">
        <v>262</v>
      </c>
      <c r="F123" s="65">
        <v>20</v>
      </c>
      <c r="G123" s="65" t="s">
        <v>263</v>
      </c>
      <c r="H123" s="70">
        <v>20</v>
      </c>
      <c r="I123" s="72" t="s">
        <v>264</v>
      </c>
      <c r="J123" s="71">
        <v>6</v>
      </c>
      <c r="K123" s="65"/>
      <c r="L123" s="65"/>
      <c r="M123" s="65"/>
      <c r="N123" s="65"/>
      <c r="O123" s="65"/>
      <c r="P123" s="65"/>
      <c r="Q123" s="65"/>
      <c r="R123" s="65"/>
      <c r="S123" s="65"/>
      <c r="T123" s="65"/>
      <c r="U123" s="65"/>
      <c r="W123" s="108" t="s">
        <v>407</v>
      </c>
      <c r="AC123" s="109"/>
    </row>
    <row r="124" spans="1:29">
      <c r="A124" s="65"/>
      <c r="B124" s="65"/>
      <c r="C124" s="65"/>
      <c r="D124" s="70">
        <v>21</v>
      </c>
      <c r="E124" s="71" t="s">
        <v>265</v>
      </c>
      <c r="F124" s="65">
        <v>21</v>
      </c>
      <c r="G124" s="65" t="s">
        <v>266</v>
      </c>
      <c r="H124" s="70">
        <v>21</v>
      </c>
      <c r="I124" s="72" t="s">
        <v>267</v>
      </c>
      <c r="J124" s="71">
        <v>7</v>
      </c>
      <c r="K124" s="65"/>
      <c r="L124" s="65"/>
      <c r="M124" s="65"/>
      <c r="N124" s="65"/>
      <c r="O124" s="65"/>
      <c r="P124" s="65"/>
      <c r="Q124" s="65"/>
      <c r="R124" s="65"/>
      <c r="S124" s="65"/>
      <c r="T124" s="65"/>
      <c r="U124" s="65"/>
      <c r="W124" s="108" t="s">
        <v>408</v>
      </c>
      <c r="AC124" s="109"/>
    </row>
    <row r="125" spans="1:29">
      <c r="A125" s="65"/>
      <c r="B125" s="65"/>
      <c r="C125" s="65"/>
      <c r="D125" s="70">
        <v>22</v>
      </c>
      <c r="E125" s="71" t="s">
        <v>268</v>
      </c>
      <c r="F125" s="65">
        <v>22</v>
      </c>
      <c r="G125" s="65" t="s">
        <v>269</v>
      </c>
      <c r="H125" s="70">
        <v>22</v>
      </c>
      <c r="I125" s="72" t="s">
        <v>270</v>
      </c>
      <c r="J125" s="71">
        <v>7</v>
      </c>
      <c r="K125" s="65"/>
      <c r="L125" s="65"/>
      <c r="M125" s="65"/>
      <c r="N125" s="65"/>
      <c r="O125" s="65"/>
      <c r="P125" s="65"/>
      <c r="Q125" s="65"/>
      <c r="R125" s="65"/>
      <c r="S125" s="65"/>
      <c r="T125" s="65"/>
      <c r="U125" s="65"/>
      <c r="W125" s="108" t="s">
        <v>409</v>
      </c>
      <c r="AC125" s="109"/>
    </row>
    <row r="126" spans="1:29">
      <c r="A126" s="65"/>
      <c r="B126" s="65"/>
      <c r="C126" s="65"/>
      <c r="D126" s="70">
        <v>23</v>
      </c>
      <c r="E126" s="71" t="s">
        <v>271</v>
      </c>
      <c r="F126" s="65">
        <v>23</v>
      </c>
      <c r="G126" s="65" t="s">
        <v>272</v>
      </c>
      <c r="H126" s="70">
        <v>23</v>
      </c>
      <c r="I126" s="72" t="s">
        <v>273</v>
      </c>
      <c r="J126" s="71">
        <v>7</v>
      </c>
      <c r="K126" s="65"/>
      <c r="L126" s="65"/>
      <c r="M126" s="65"/>
      <c r="N126" s="65"/>
      <c r="O126" s="65"/>
      <c r="P126" s="65"/>
      <c r="Q126" s="65"/>
      <c r="R126" s="65"/>
      <c r="S126" s="65"/>
      <c r="T126" s="65"/>
      <c r="U126" s="65"/>
      <c r="W126" s="108" t="s">
        <v>410</v>
      </c>
      <c r="AC126" s="109"/>
    </row>
    <row r="127" spans="1:29">
      <c r="A127" s="65"/>
      <c r="B127" s="65"/>
      <c r="C127" s="65"/>
      <c r="D127" s="70">
        <v>24</v>
      </c>
      <c r="E127" s="71" t="s">
        <v>274</v>
      </c>
      <c r="F127" s="65">
        <v>24</v>
      </c>
      <c r="G127" s="65" t="s">
        <v>275</v>
      </c>
      <c r="H127" s="70">
        <v>24</v>
      </c>
      <c r="I127" s="72" t="s">
        <v>276</v>
      </c>
      <c r="J127" s="71">
        <v>7</v>
      </c>
      <c r="K127" s="65"/>
      <c r="L127" s="65"/>
      <c r="M127" s="65"/>
      <c r="N127" s="65"/>
      <c r="O127" s="65"/>
      <c r="P127" s="65"/>
      <c r="Q127" s="65"/>
      <c r="R127" s="65"/>
      <c r="S127" s="65"/>
      <c r="T127" s="65"/>
      <c r="U127" s="65"/>
      <c r="W127" s="108" t="s">
        <v>411</v>
      </c>
      <c r="AC127" s="109"/>
    </row>
    <row r="128" spans="1:29">
      <c r="A128" s="65"/>
      <c r="B128" s="65"/>
      <c r="C128" s="65"/>
      <c r="D128" s="70">
        <v>25</v>
      </c>
      <c r="E128" s="71" t="s">
        <v>277</v>
      </c>
      <c r="F128" s="65">
        <v>25</v>
      </c>
      <c r="G128" s="65" t="s">
        <v>278</v>
      </c>
      <c r="H128" s="70">
        <v>25</v>
      </c>
      <c r="I128" s="82" t="s">
        <v>279</v>
      </c>
      <c r="J128" s="71">
        <v>0</v>
      </c>
      <c r="K128" s="65"/>
      <c r="L128" s="65"/>
      <c r="M128" s="65"/>
      <c r="N128" s="65"/>
      <c r="O128" s="65"/>
      <c r="P128" s="65"/>
      <c r="Q128" s="65"/>
      <c r="R128" s="65"/>
      <c r="S128" s="65"/>
      <c r="T128" s="65"/>
      <c r="U128" s="65"/>
      <c r="W128" s="108" t="s">
        <v>412</v>
      </c>
      <c r="AC128" s="109"/>
    </row>
    <row r="129" spans="1:29">
      <c r="A129" s="65"/>
      <c r="B129" s="65"/>
      <c r="C129" s="65"/>
      <c r="D129" s="70">
        <v>26</v>
      </c>
      <c r="E129" s="71" t="s">
        <v>280</v>
      </c>
      <c r="F129" s="65">
        <v>26</v>
      </c>
      <c r="G129" s="65" t="s">
        <v>281</v>
      </c>
      <c r="H129" s="70">
        <v>26</v>
      </c>
      <c r="I129" s="82" t="s">
        <v>282</v>
      </c>
      <c r="J129" s="71">
        <v>8</v>
      </c>
      <c r="K129" s="65"/>
      <c r="L129" s="65"/>
      <c r="M129" s="65"/>
      <c r="N129" s="65"/>
      <c r="O129" s="65"/>
      <c r="P129" s="65"/>
      <c r="Q129" s="65"/>
      <c r="R129" s="65"/>
      <c r="S129" s="65"/>
      <c r="T129" s="65"/>
      <c r="U129" s="65"/>
      <c r="W129" s="108" t="s">
        <v>413</v>
      </c>
      <c r="AC129" s="109"/>
    </row>
    <row r="130" spans="1:29">
      <c r="A130" s="65"/>
      <c r="B130" s="65"/>
      <c r="C130" s="65"/>
      <c r="D130" s="70">
        <v>27</v>
      </c>
      <c r="E130" s="71" t="s">
        <v>283</v>
      </c>
      <c r="F130" s="65">
        <v>27</v>
      </c>
      <c r="G130" s="65" t="s">
        <v>284</v>
      </c>
      <c r="H130" s="70">
        <v>27</v>
      </c>
      <c r="I130" s="82" t="s">
        <v>285</v>
      </c>
      <c r="J130" s="71">
        <v>8</v>
      </c>
      <c r="K130" s="65"/>
      <c r="L130" s="65"/>
      <c r="M130" s="65"/>
      <c r="N130" s="65"/>
      <c r="O130" s="65"/>
      <c r="P130" s="65"/>
      <c r="Q130" s="65"/>
      <c r="R130" s="65"/>
      <c r="S130" s="65"/>
      <c r="T130" s="65"/>
      <c r="U130" s="65"/>
      <c r="W130" s="108" t="s">
        <v>414</v>
      </c>
      <c r="AC130" s="109"/>
    </row>
    <row r="131" spans="1:29">
      <c r="A131" s="65"/>
      <c r="B131" s="65"/>
      <c r="C131" s="65"/>
      <c r="D131" s="70">
        <v>28</v>
      </c>
      <c r="E131" s="71" t="s">
        <v>286</v>
      </c>
      <c r="F131" s="65">
        <v>28</v>
      </c>
      <c r="G131" s="65" t="s">
        <v>287</v>
      </c>
      <c r="H131" s="70">
        <v>28</v>
      </c>
      <c r="I131" s="82" t="s">
        <v>288</v>
      </c>
      <c r="J131" s="71">
        <v>8</v>
      </c>
      <c r="K131" s="65"/>
      <c r="L131" s="65"/>
      <c r="M131" s="65"/>
      <c r="N131" s="65"/>
      <c r="O131" s="65"/>
      <c r="P131" s="65"/>
      <c r="Q131" s="65"/>
      <c r="R131" s="65"/>
      <c r="S131" s="65"/>
      <c r="T131" s="65"/>
      <c r="U131" s="65"/>
      <c r="W131" s="108" t="s">
        <v>415</v>
      </c>
      <c r="AC131" s="109"/>
    </row>
    <row r="132" spans="1:29">
      <c r="A132" s="65"/>
      <c r="B132" s="65"/>
      <c r="C132" s="65"/>
      <c r="D132" s="70">
        <v>29</v>
      </c>
      <c r="E132" s="71" t="s">
        <v>289</v>
      </c>
      <c r="F132" s="65">
        <v>29</v>
      </c>
      <c r="G132" s="65" t="s">
        <v>290</v>
      </c>
      <c r="H132" s="70">
        <v>29</v>
      </c>
      <c r="I132" s="82" t="s">
        <v>291</v>
      </c>
      <c r="J132" s="71">
        <v>8</v>
      </c>
      <c r="K132" s="65"/>
      <c r="L132" s="65"/>
      <c r="M132" s="65"/>
      <c r="N132" s="65"/>
      <c r="O132" s="65"/>
      <c r="P132" s="65"/>
      <c r="Q132" s="65"/>
      <c r="R132" s="65"/>
      <c r="S132" s="65"/>
      <c r="T132" s="65"/>
      <c r="U132" s="65"/>
      <c r="W132" s="108" t="s">
        <v>416</v>
      </c>
      <c r="AC132" s="109"/>
    </row>
    <row r="133" spans="1:29">
      <c r="A133" s="65"/>
      <c r="B133" s="65"/>
      <c r="C133" s="65"/>
      <c r="D133" s="70">
        <v>30</v>
      </c>
      <c r="E133" s="71" t="s">
        <v>292</v>
      </c>
      <c r="F133" s="65">
        <v>30</v>
      </c>
      <c r="G133" s="65" t="s">
        <v>293</v>
      </c>
      <c r="H133" s="70">
        <v>30</v>
      </c>
      <c r="I133" s="82" t="s">
        <v>294</v>
      </c>
      <c r="J133" s="71">
        <v>8</v>
      </c>
      <c r="K133" s="65"/>
      <c r="L133" s="65"/>
      <c r="M133" s="65"/>
      <c r="N133" s="65"/>
      <c r="O133" s="65"/>
      <c r="P133" s="65"/>
      <c r="Q133" s="65"/>
      <c r="R133" s="65"/>
      <c r="S133" s="65"/>
      <c r="T133" s="65"/>
      <c r="U133" s="65"/>
      <c r="W133" s="108" t="s">
        <v>417</v>
      </c>
      <c r="AC133" s="109"/>
    </row>
    <row r="134" spans="1:29">
      <c r="A134" s="65"/>
      <c r="B134" s="65"/>
      <c r="C134" s="65"/>
      <c r="D134" s="70">
        <v>31</v>
      </c>
      <c r="E134" s="71" t="s">
        <v>295</v>
      </c>
      <c r="F134" s="65">
        <v>31</v>
      </c>
      <c r="G134" s="65" t="s">
        <v>296</v>
      </c>
      <c r="H134" s="70">
        <v>31</v>
      </c>
      <c r="I134" s="72" t="s">
        <v>297</v>
      </c>
      <c r="J134" s="71">
        <v>9</v>
      </c>
      <c r="K134" s="65"/>
      <c r="L134" s="65"/>
      <c r="M134" s="65"/>
      <c r="N134" s="65"/>
      <c r="O134" s="65"/>
      <c r="P134" s="65"/>
      <c r="Q134" s="65"/>
      <c r="R134" s="65"/>
      <c r="S134" s="65"/>
      <c r="T134" s="65"/>
      <c r="U134" s="65"/>
      <c r="W134" s="108" t="s">
        <v>418</v>
      </c>
      <c r="AC134" s="109"/>
    </row>
    <row r="135" spans="1:29">
      <c r="A135" s="65"/>
      <c r="B135" s="65"/>
      <c r="C135" s="65"/>
      <c r="D135" s="70">
        <v>32</v>
      </c>
      <c r="E135" s="71" t="s">
        <v>298</v>
      </c>
      <c r="F135" s="65">
        <v>32</v>
      </c>
      <c r="G135" s="65" t="s">
        <v>299</v>
      </c>
      <c r="H135" s="70">
        <v>32</v>
      </c>
      <c r="I135" s="72" t="s">
        <v>300</v>
      </c>
      <c r="J135" s="71">
        <v>9</v>
      </c>
      <c r="K135" s="65"/>
      <c r="L135" s="65"/>
      <c r="M135" s="65"/>
      <c r="N135" s="65"/>
      <c r="O135" s="65"/>
      <c r="P135" s="65"/>
      <c r="Q135" s="65"/>
      <c r="R135" s="65"/>
      <c r="S135" s="65"/>
      <c r="T135" s="65"/>
      <c r="U135" s="65"/>
      <c r="W135" s="108" t="s">
        <v>419</v>
      </c>
      <c r="AC135" s="109"/>
    </row>
    <row r="136" spans="1:29">
      <c r="A136" s="65"/>
      <c r="B136" s="65"/>
      <c r="C136" s="65"/>
      <c r="D136" s="70">
        <v>33</v>
      </c>
      <c r="E136" s="71" t="s">
        <v>301</v>
      </c>
      <c r="F136" s="65">
        <v>33</v>
      </c>
      <c r="G136" s="65" t="s">
        <v>302</v>
      </c>
      <c r="H136" s="70">
        <v>33</v>
      </c>
      <c r="I136" s="72" t="s">
        <v>303</v>
      </c>
      <c r="J136" s="71">
        <v>9</v>
      </c>
      <c r="K136" s="65"/>
      <c r="L136" s="65"/>
      <c r="M136" s="65"/>
      <c r="N136" s="65"/>
      <c r="O136" s="65"/>
      <c r="P136" s="65"/>
      <c r="Q136" s="65"/>
      <c r="R136" s="65"/>
      <c r="S136" s="65"/>
      <c r="T136" s="65"/>
      <c r="U136" s="65"/>
      <c r="W136" s="108" t="s">
        <v>420</v>
      </c>
      <c r="AC136" s="109"/>
    </row>
    <row r="137" spans="1:29">
      <c r="A137" s="65"/>
      <c r="B137" s="65"/>
      <c r="C137" s="65"/>
      <c r="D137" s="70">
        <v>34</v>
      </c>
      <c r="E137" s="71" t="s">
        <v>304</v>
      </c>
      <c r="F137" s="65">
        <v>34</v>
      </c>
      <c r="G137" s="65" t="s">
        <v>305</v>
      </c>
      <c r="H137" s="70">
        <v>34</v>
      </c>
      <c r="I137" s="72" t="s">
        <v>306</v>
      </c>
      <c r="J137" s="71">
        <v>9</v>
      </c>
      <c r="K137" s="65"/>
      <c r="L137" s="65"/>
      <c r="M137" s="65"/>
      <c r="N137" s="65"/>
      <c r="O137" s="65"/>
      <c r="P137" s="65"/>
      <c r="Q137" s="65"/>
      <c r="R137" s="65"/>
      <c r="S137" s="65"/>
      <c r="T137" s="65"/>
      <c r="U137" s="65"/>
      <c r="W137" s="108" t="s">
        <v>421</v>
      </c>
      <c r="AC137" s="109"/>
    </row>
    <row r="138" spans="1:29">
      <c r="A138" s="65"/>
      <c r="B138" s="65"/>
      <c r="C138" s="65"/>
      <c r="D138" s="70">
        <v>35</v>
      </c>
      <c r="E138" s="71" t="s">
        <v>307</v>
      </c>
      <c r="F138" s="65">
        <v>35</v>
      </c>
      <c r="G138" s="65" t="s">
        <v>308</v>
      </c>
      <c r="H138" s="70">
        <v>35</v>
      </c>
      <c r="I138" s="72" t="s">
        <v>309</v>
      </c>
      <c r="J138" s="71">
        <v>9</v>
      </c>
      <c r="K138" s="65"/>
      <c r="L138" s="65"/>
      <c r="M138" s="65"/>
      <c r="N138" s="65"/>
      <c r="O138" s="65"/>
      <c r="P138" s="65"/>
      <c r="Q138" s="65"/>
      <c r="R138" s="65"/>
      <c r="S138" s="65"/>
      <c r="T138" s="65"/>
      <c r="U138" s="65"/>
      <c r="W138" s="108" t="s">
        <v>422</v>
      </c>
      <c r="AC138" s="109"/>
    </row>
    <row r="139" spans="1:29">
      <c r="A139" s="65"/>
      <c r="B139" s="65"/>
      <c r="C139" s="65"/>
      <c r="D139" s="70">
        <v>36</v>
      </c>
      <c r="E139" s="71" t="s">
        <v>310</v>
      </c>
      <c r="F139" s="65">
        <v>36</v>
      </c>
      <c r="G139" s="65" t="s">
        <v>311</v>
      </c>
      <c r="H139" s="70">
        <v>36</v>
      </c>
      <c r="I139" s="72" t="s">
        <v>312</v>
      </c>
      <c r="J139" s="71">
        <v>10</v>
      </c>
      <c r="K139" s="65"/>
      <c r="L139" s="65"/>
      <c r="M139" s="65"/>
      <c r="N139" s="65"/>
      <c r="O139" s="65"/>
      <c r="P139" s="65"/>
      <c r="Q139" s="65"/>
      <c r="R139" s="65"/>
      <c r="S139" s="65"/>
      <c r="T139" s="65"/>
      <c r="U139" s="65"/>
      <c r="W139" s="108" t="s">
        <v>423</v>
      </c>
      <c r="AC139" s="109"/>
    </row>
    <row r="140" spans="1:29">
      <c r="A140" s="65"/>
      <c r="B140" s="65"/>
      <c r="C140" s="65"/>
      <c r="D140" s="70">
        <v>37</v>
      </c>
      <c r="E140" s="71" t="s">
        <v>313</v>
      </c>
      <c r="F140" s="80">
        <v>37</v>
      </c>
      <c r="G140" s="80" t="s">
        <v>314</v>
      </c>
      <c r="H140" s="70">
        <v>37</v>
      </c>
      <c r="I140" s="72" t="s">
        <v>315</v>
      </c>
      <c r="J140" s="71">
        <v>10</v>
      </c>
      <c r="K140" s="65"/>
      <c r="L140" s="65"/>
      <c r="M140" s="65"/>
      <c r="N140" s="65"/>
      <c r="O140" s="65"/>
      <c r="P140" s="65"/>
      <c r="Q140" s="65"/>
      <c r="R140" s="65"/>
      <c r="S140" s="65"/>
      <c r="T140" s="65"/>
      <c r="U140" s="65"/>
      <c r="W140" s="108" t="s">
        <v>424</v>
      </c>
      <c r="AC140" s="109"/>
    </row>
    <row r="141" spans="1:29">
      <c r="A141" s="65"/>
      <c r="B141" s="65"/>
      <c r="C141" s="65"/>
      <c r="D141" s="70">
        <v>38</v>
      </c>
      <c r="E141" s="71" t="s">
        <v>316</v>
      </c>
      <c r="F141" s="83" t="s">
        <v>317</v>
      </c>
      <c r="G141" s="67" t="s">
        <v>318</v>
      </c>
      <c r="H141" s="70">
        <v>38</v>
      </c>
      <c r="I141" s="72" t="s">
        <v>319</v>
      </c>
      <c r="J141" s="71">
        <v>10</v>
      </c>
      <c r="K141" s="65"/>
      <c r="L141" s="65"/>
      <c r="M141" s="65"/>
      <c r="N141" s="65"/>
      <c r="O141" s="65"/>
      <c r="P141" s="65"/>
      <c r="Q141" s="65"/>
      <c r="R141" s="65"/>
      <c r="S141" s="65"/>
      <c r="T141" s="65"/>
      <c r="U141" s="65"/>
      <c r="W141" s="108" t="s">
        <v>498</v>
      </c>
      <c r="AC141" s="109"/>
    </row>
    <row r="142" spans="1:29">
      <c r="A142" s="65"/>
      <c r="B142" s="65"/>
      <c r="C142" s="65"/>
      <c r="D142" s="70">
        <v>39</v>
      </c>
      <c r="E142" s="71" t="s">
        <v>320</v>
      </c>
      <c r="F142" s="65"/>
      <c r="G142" s="65"/>
      <c r="H142" s="70">
        <v>39</v>
      </c>
      <c r="I142" s="72" t="s">
        <v>321</v>
      </c>
      <c r="J142" s="71">
        <v>10</v>
      </c>
      <c r="K142" s="65"/>
      <c r="L142" s="65"/>
      <c r="M142" s="65"/>
      <c r="N142" s="65"/>
      <c r="O142" s="65"/>
      <c r="P142" s="65"/>
      <c r="Q142" s="65"/>
      <c r="R142" s="65"/>
      <c r="S142" s="65"/>
      <c r="T142" s="65"/>
      <c r="U142" s="65"/>
      <c r="W142" s="108"/>
      <c r="AC142" s="109"/>
    </row>
    <row r="143" spans="1:29">
      <c r="A143" s="65"/>
      <c r="B143" s="65"/>
      <c r="C143" s="65"/>
      <c r="D143" s="70">
        <v>40</v>
      </c>
      <c r="E143" s="71" t="s">
        <v>322</v>
      </c>
      <c r="F143" s="65"/>
      <c r="G143" s="65"/>
      <c r="H143" s="70">
        <v>40</v>
      </c>
      <c r="I143" s="72" t="s">
        <v>323</v>
      </c>
      <c r="J143" s="71">
        <v>11</v>
      </c>
      <c r="K143" s="65"/>
      <c r="L143" s="65"/>
      <c r="M143" s="65"/>
      <c r="N143" s="65"/>
      <c r="O143" s="65"/>
      <c r="P143" s="65"/>
      <c r="Q143" s="65"/>
      <c r="R143" s="65"/>
      <c r="S143" s="65"/>
      <c r="T143" s="65"/>
      <c r="U143" s="65"/>
      <c r="W143" s="108"/>
      <c r="AC143" s="109"/>
    </row>
    <row r="144" spans="1:29">
      <c r="A144" s="65"/>
      <c r="B144" s="65"/>
      <c r="C144" s="65"/>
      <c r="D144" s="70">
        <v>41</v>
      </c>
      <c r="E144" s="71" t="s">
        <v>324</v>
      </c>
      <c r="F144" s="65"/>
      <c r="G144" s="65"/>
      <c r="H144" s="70">
        <v>41</v>
      </c>
      <c r="I144" s="72" t="s">
        <v>325</v>
      </c>
      <c r="J144" s="71">
        <v>11</v>
      </c>
      <c r="K144" s="65"/>
      <c r="L144" s="65"/>
      <c r="M144" s="65"/>
      <c r="N144" s="65"/>
      <c r="O144" s="65"/>
      <c r="P144" s="65"/>
      <c r="Q144" s="65"/>
      <c r="R144" s="65"/>
      <c r="S144" s="65"/>
      <c r="T144" s="65"/>
      <c r="U144" s="65"/>
      <c r="W144" s="108"/>
      <c r="AC144" s="109"/>
    </row>
    <row r="145" spans="1:29">
      <c r="A145" s="65"/>
      <c r="B145" s="65"/>
      <c r="C145" s="65"/>
      <c r="D145" s="70">
        <v>42</v>
      </c>
      <c r="E145" s="71" t="s">
        <v>326</v>
      </c>
      <c r="F145" s="65"/>
      <c r="G145" s="65"/>
      <c r="H145" s="70">
        <v>42</v>
      </c>
      <c r="I145" s="72" t="s">
        <v>327</v>
      </c>
      <c r="J145" s="71">
        <v>11</v>
      </c>
      <c r="K145" s="65"/>
      <c r="L145" s="65"/>
      <c r="M145" s="65"/>
      <c r="N145" s="65"/>
      <c r="O145" s="65"/>
      <c r="P145" s="65"/>
      <c r="Q145" s="65"/>
      <c r="R145" s="65"/>
      <c r="S145" s="65"/>
      <c r="T145" s="65"/>
      <c r="U145" s="65"/>
      <c r="W145" s="110"/>
      <c r="X145" s="58"/>
      <c r="Y145" s="58"/>
      <c r="Z145" s="58"/>
      <c r="AA145" s="58"/>
      <c r="AB145" s="58"/>
      <c r="AC145" s="111"/>
    </row>
    <row r="146" spans="1:29">
      <c r="A146" s="65"/>
      <c r="B146" s="65"/>
      <c r="C146" s="65"/>
      <c r="D146" s="70">
        <v>43</v>
      </c>
      <c r="E146" s="71" t="s">
        <v>328</v>
      </c>
      <c r="F146" s="65"/>
      <c r="G146" s="65"/>
      <c r="H146" s="70">
        <v>43</v>
      </c>
      <c r="I146" s="72" t="s">
        <v>329</v>
      </c>
      <c r="J146" s="71">
        <v>12</v>
      </c>
      <c r="K146" s="65"/>
      <c r="L146" s="65"/>
      <c r="M146" s="65"/>
      <c r="N146" s="65"/>
      <c r="O146" s="65"/>
      <c r="P146" s="65"/>
      <c r="Q146" s="65"/>
      <c r="R146" s="65"/>
      <c r="S146" s="65"/>
      <c r="T146" s="65"/>
      <c r="U146" s="65"/>
    </row>
    <row r="147" spans="1:29">
      <c r="A147" s="65"/>
      <c r="B147" s="65"/>
      <c r="C147" s="65"/>
      <c r="D147" s="70">
        <v>44</v>
      </c>
      <c r="E147" s="71" t="s">
        <v>330</v>
      </c>
      <c r="F147" s="65"/>
      <c r="G147" s="65"/>
      <c r="H147" s="70">
        <v>44</v>
      </c>
      <c r="I147" s="72" t="s">
        <v>331</v>
      </c>
      <c r="J147" s="71">
        <v>11</v>
      </c>
      <c r="K147" s="65"/>
      <c r="L147" s="65"/>
      <c r="M147" s="65"/>
      <c r="N147" s="65"/>
      <c r="O147" s="65"/>
      <c r="P147" s="65"/>
      <c r="Q147" s="65"/>
      <c r="R147" s="65"/>
      <c r="S147" s="65"/>
      <c r="T147" s="65"/>
      <c r="U147" s="65"/>
    </row>
    <row r="148" spans="1:29">
      <c r="A148" s="65"/>
      <c r="B148" s="65"/>
      <c r="C148" s="65"/>
      <c r="D148" s="70">
        <v>45</v>
      </c>
      <c r="E148" s="71" t="s">
        <v>332</v>
      </c>
      <c r="F148" s="65"/>
      <c r="G148" s="65"/>
      <c r="H148" s="70">
        <v>45</v>
      </c>
      <c r="I148" s="72" t="s">
        <v>333</v>
      </c>
      <c r="J148" s="71">
        <v>12</v>
      </c>
      <c r="K148" s="65"/>
      <c r="L148" s="65"/>
      <c r="M148" s="65"/>
      <c r="N148" s="65"/>
      <c r="O148" s="65"/>
      <c r="P148" s="65"/>
      <c r="Q148" s="65"/>
      <c r="R148" s="65"/>
      <c r="S148" s="65"/>
      <c r="T148" s="65"/>
      <c r="U148" s="65"/>
    </row>
    <row r="149" spans="1:29">
      <c r="A149" s="65"/>
      <c r="B149" s="65"/>
      <c r="C149" s="65"/>
      <c r="D149" s="70">
        <v>46</v>
      </c>
      <c r="E149" s="71" t="s">
        <v>334</v>
      </c>
      <c r="F149" s="65"/>
      <c r="G149" s="65"/>
      <c r="H149" s="70">
        <v>46</v>
      </c>
      <c r="I149" s="72" t="s">
        <v>335</v>
      </c>
      <c r="J149" s="71">
        <v>12</v>
      </c>
      <c r="K149" s="65"/>
      <c r="L149" s="65"/>
      <c r="M149" s="65"/>
      <c r="N149" s="65"/>
      <c r="O149" s="65"/>
      <c r="P149" s="65"/>
      <c r="Q149" s="65"/>
      <c r="R149" s="65"/>
      <c r="S149" s="65"/>
      <c r="T149" s="65"/>
      <c r="U149" s="65"/>
    </row>
    <row r="150" spans="1:29">
      <c r="A150" s="65"/>
      <c r="B150" s="65"/>
      <c r="C150" s="65"/>
      <c r="D150" s="70">
        <v>47</v>
      </c>
      <c r="E150" s="71" t="s">
        <v>336</v>
      </c>
      <c r="F150" s="65"/>
      <c r="G150" s="65"/>
      <c r="H150" s="78">
        <v>47</v>
      </c>
      <c r="I150" s="84" t="s">
        <v>337</v>
      </c>
      <c r="J150" s="81">
        <v>12</v>
      </c>
      <c r="K150" s="65"/>
      <c r="L150" s="65"/>
      <c r="M150" s="65"/>
      <c r="N150" s="65"/>
      <c r="O150" s="65"/>
      <c r="P150" s="65"/>
      <c r="Q150" s="65"/>
      <c r="R150" s="65"/>
      <c r="S150" s="65"/>
      <c r="T150" s="65"/>
      <c r="U150" s="65"/>
    </row>
    <row r="151" spans="1:29">
      <c r="A151" s="65"/>
      <c r="B151" s="65"/>
      <c r="C151" s="65"/>
      <c r="D151" s="70">
        <v>48</v>
      </c>
      <c r="E151" s="71" t="s">
        <v>338</v>
      </c>
      <c r="F151" s="65"/>
      <c r="G151" s="65"/>
      <c r="H151" s="65"/>
      <c r="I151" s="65"/>
      <c r="J151" s="65"/>
      <c r="K151" s="65"/>
      <c r="L151" s="65"/>
      <c r="M151" s="65"/>
      <c r="N151" s="65"/>
      <c r="O151" s="65"/>
      <c r="P151" s="65"/>
      <c r="Q151" s="65"/>
      <c r="R151" s="65"/>
      <c r="S151" s="65"/>
      <c r="T151" s="65"/>
      <c r="U151" s="65"/>
    </row>
    <row r="152" spans="1:29">
      <c r="A152" s="65"/>
      <c r="B152" s="65"/>
      <c r="C152" s="65"/>
      <c r="D152" s="70">
        <v>49</v>
      </c>
      <c r="E152" s="71" t="s">
        <v>339</v>
      </c>
      <c r="F152" s="65"/>
      <c r="G152" s="65"/>
      <c r="H152" s="65"/>
      <c r="I152" s="65"/>
      <c r="J152" s="65"/>
      <c r="K152" s="65"/>
      <c r="L152" s="65"/>
      <c r="M152" s="65"/>
      <c r="N152" s="65"/>
      <c r="O152" s="65"/>
      <c r="P152" s="65"/>
      <c r="Q152" s="65"/>
      <c r="R152" s="65"/>
      <c r="S152" s="65"/>
      <c r="T152" s="65"/>
      <c r="U152" s="65"/>
    </row>
    <row r="153" spans="1:29">
      <c r="A153" s="65"/>
      <c r="B153" s="65"/>
      <c r="C153" s="65"/>
      <c r="D153" s="70">
        <v>50</v>
      </c>
      <c r="E153" s="71" t="s">
        <v>340</v>
      </c>
      <c r="F153" s="65"/>
      <c r="G153" s="65"/>
      <c r="H153" s="65"/>
      <c r="I153" s="65"/>
      <c r="J153" s="65"/>
      <c r="K153" s="65"/>
      <c r="L153" s="65"/>
      <c r="M153" s="65"/>
      <c r="N153" s="65"/>
      <c r="O153" s="65"/>
      <c r="P153" s="65"/>
      <c r="Q153" s="65"/>
      <c r="R153" s="65"/>
      <c r="S153" s="65"/>
      <c r="T153" s="65"/>
      <c r="U153" s="65"/>
    </row>
    <row r="154" spans="1:29">
      <c r="A154" s="65"/>
      <c r="B154" s="65"/>
      <c r="C154" s="65"/>
      <c r="D154" s="70">
        <v>51</v>
      </c>
      <c r="E154" s="71" t="s">
        <v>341</v>
      </c>
      <c r="F154" s="65"/>
      <c r="G154" s="65"/>
      <c r="H154" s="65"/>
      <c r="I154" s="65"/>
      <c r="J154" s="65"/>
      <c r="K154" s="65"/>
      <c r="L154" s="65"/>
      <c r="M154" s="65"/>
      <c r="N154" s="65"/>
      <c r="O154" s="65"/>
      <c r="P154" s="65"/>
      <c r="Q154" s="65"/>
      <c r="R154" s="65"/>
      <c r="S154" s="65"/>
      <c r="T154" s="65"/>
      <c r="U154" s="65"/>
    </row>
    <row r="155" spans="1:29">
      <c r="A155" s="65"/>
      <c r="B155" s="65"/>
      <c r="C155" s="65"/>
      <c r="D155" s="70">
        <v>52</v>
      </c>
      <c r="E155" s="71" t="s">
        <v>342</v>
      </c>
      <c r="F155" s="65"/>
      <c r="G155" s="65"/>
      <c r="H155" s="65"/>
      <c r="I155" s="65"/>
      <c r="J155" s="65"/>
      <c r="K155" s="65"/>
      <c r="L155" s="65"/>
      <c r="M155" s="65"/>
      <c r="N155" s="65"/>
      <c r="O155" s="65"/>
      <c r="P155" s="65"/>
      <c r="Q155" s="65"/>
      <c r="R155" s="65"/>
      <c r="S155" s="65"/>
      <c r="T155" s="65"/>
      <c r="U155" s="65"/>
    </row>
    <row r="156" spans="1:29">
      <c r="A156" s="65"/>
      <c r="B156" s="65"/>
      <c r="C156" s="65"/>
      <c r="D156" s="70">
        <v>53</v>
      </c>
      <c r="E156" s="71" t="s">
        <v>343</v>
      </c>
      <c r="F156" s="65"/>
      <c r="G156" s="65"/>
      <c r="H156" s="65"/>
      <c r="I156" s="65"/>
      <c r="J156" s="65"/>
      <c r="K156" s="65"/>
      <c r="L156" s="65"/>
      <c r="M156" s="65"/>
      <c r="N156" s="65"/>
      <c r="O156" s="65"/>
      <c r="P156" s="65"/>
      <c r="Q156" s="65"/>
      <c r="R156" s="65"/>
      <c r="S156" s="65"/>
      <c r="T156" s="65"/>
      <c r="U156" s="65"/>
    </row>
    <row r="157" spans="1:29">
      <c r="A157" s="65"/>
      <c r="B157" s="65"/>
      <c r="C157" s="65"/>
      <c r="D157" s="70">
        <v>54</v>
      </c>
      <c r="E157" s="71" t="s">
        <v>344</v>
      </c>
      <c r="F157" s="65"/>
      <c r="G157" s="65"/>
      <c r="H157" s="65"/>
      <c r="I157" s="65"/>
      <c r="J157" s="65"/>
      <c r="K157" s="65"/>
      <c r="L157" s="65"/>
      <c r="M157" s="65"/>
      <c r="N157" s="65"/>
      <c r="O157" s="65"/>
      <c r="P157" s="65"/>
      <c r="Q157" s="65"/>
      <c r="R157" s="65"/>
      <c r="S157" s="65"/>
      <c r="T157" s="65"/>
      <c r="U157" s="65"/>
    </row>
    <row r="158" spans="1:29">
      <c r="A158" s="65"/>
      <c r="B158" s="65"/>
      <c r="C158" s="65"/>
      <c r="D158" s="70">
        <v>55</v>
      </c>
      <c r="E158" s="71" t="s">
        <v>345</v>
      </c>
      <c r="F158" s="65"/>
      <c r="G158" s="65"/>
      <c r="H158" s="65"/>
      <c r="I158" s="65"/>
      <c r="J158" s="65"/>
      <c r="K158" s="65"/>
      <c r="L158" s="65"/>
      <c r="M158" s="65"/>
      <c r="N158" s="65"/>
      <c r="O158" s="65"/>
      <c r="P158" s="65"/>
      <c r="Q158" s="65"/>
      <c r="R158" s="65"/>
      <c r="S158" s="65"/>
      <c r="T158" s="65"/>
      <c r="U158" s="65"/>
    </row>
    <row r="159" spans="1:29">
      <c r="A159" s="65"/>
      <c r="B159" s="65"/>
      <c r="C159" s="65"/>
      <c r="D159" s="70">
        <v>56</v>
      </c>
      <c r="E159" s="71" t="s">
        <v>346</v>
      </c>
      <c r="F159" s="65"/>
      <c r="G159" s="65"/>
      <c r="H159" s="65"/>
      <c r="I159" s="65"/>
      <c r="J159" s="65"/>
      <c r="K159" s="65"/>
      <c r="L159" s="65"/>
      <c r="M159" s="65"/>
      <c r="N159" s="65"/>
      <c r="O159" s="65"/>
      <c r="P159" s="65"/>
      <c r="Q159" s="65"/>
      <c r="R159" s="65"/>
      <c r="S159" s="65"/>
      <c r="T159" s="65"/>
      <c r="U159" s="65"/>
    </row>
    <row r="160" spans="1:29">
      <c r="A160" s="65"/>
      <c r="B160" s="65"/>
      <c r="C160" s="65"/>
      <c r="D160" s="70">
        <v>57</v>
      </c>
      <c r="E160" s="71" t="s">
        <v>347</v>
      </c>
      <c r="F160" s="65"/>
      <c r="G160" s="65"/>
      <c r="H160" s="65"/>
      <c r="I160" s="65"/>
      <c r="J160" s="65"/>
      <c r="K160" s="65"/>
      <c r="L160" s="65"/>
      <c r="M160" s="65"/>
      <c r="N160" s="65"/>
      <c r="O160" s="65"/>
      <c r="P160" s="65"/>
      <c r="Q160" s="65"/>
      <c r="R160" s="65"/>
      <c r="S160" s="65"/>
      <c r="T160" s="65"/>
      <c r="U160" s="65"/>
    </row>
    <row r="161" spans="1:21">
      <c r="A161" s="65"/>
      <c r="B161" s="65"/>
      <c r="C161" s="65"/>
      <c r="D161" s="70">
        <v>58</v>
      </c>
      <c r="E161" s="71" t="s">
        <v>348</v>
      </c>
      <c r="F161" s="65"/>
      <c r="G161" s="65"/>
      <c r="H161" s="65"/>
      <c r="I161" s="65"/>
      <c r="J161" s="65"/>
      <c r="K161" s="65"/>
      <c r="L161" s="65"/>
      <c r="M161" s="65"/>
      <c r="N161" s="65"/>
      <c r="O161" s="65"/>
      <c r="P161" s="65"/>
      <c r="Q161" s="65"/>
      <c r="R161" s="65"/>
      <c r="S161" s="65"/>
      <c r="T161" s="65"/>
      <c r="U161" s="65"/>
    </row>
    <row r="162" spans="1:21">
      <c r="A162" s="65"/>
      <c r="B162" s="65"/>
      <c r="C162" s="65"/>
      <c r="D162" s="70">
        <v>59</v>
      </c>
      <c r="E162" s="71" t="s">
        <v>349</v>
      </c>
      <c r="F162" s="65"/>
      <c r="G162" s="65"/>
      <c r="H162" s="65"/>
      <c r="I162" s="65"/>
      <c r="J162" s="65"/>
      <c r="K162" s="65"/>
      <c r="L162" s="65"/>
      <c r="M162" s="65"/>
      <c r="N162" s="65"/>
      <c r="O162" s="65"/>
      <c r="P162" s="65"/>
      <c r="Q162" s="65"/>
      <c r="R162" s="65"/>
      <c r="S162" s="65"/>
      <c r="T162" s="65"/>
      <c r="U162" s="65"/>
    </row>
    <row r="163" spans="1:21">
      <c r="A163" s="65"/>
      <c r="B163" s="65"/>
      <c r="C163" s="65"/>
      <c r="D163" s="70">
        <v>60</v>
      </c>
      <c r="E163" s="71" t="s">
        <v>350</v>
      </c>
      <c r="F163" s="65"/>
      <c r="G163" s="65"/>
      <c r="H163" s="65"/>
      <c r="I163" s="65"/>
      <c r="J163" s="65"/>
      <c r="K163" s="65"/>
      <c r="L163" s="65"/>
      <c r="M163" s="65"/>
      <c r="N163" s="65"/>
      <c r="O163" s="65"/>
      <c r="P163" s="65"/>
      <c r="Q163" s="65"/>
      <c r="R163" s="65"/>
      <c r="S163" s="65"/>
      <c r="T163" s="65"/>
      <c r="U163" s="65"/>
    </row>
    <row r="164" spans="1:21">
      <c r="A164" s="65"/>
      <c r="B164" s="65"/>
      <c r="C164" s="65"/>
      <c r="D164" s="70">
        <v>61</v>
      </c>
      <c r="E164" s="71" t="s">
        <v>351</v>
      </c>
      <c r="F164" s="65"/>
      <c r="G164" s="65"/>
      <c r="H164" s="65"/>
      <c r="I164" s="65"/>
      <c r="J164" s="65"/>
      <c r="K164" s="65"/>
      <c r="L164" s="65"/>
      <c r="M164" s="65"/>
      <c r="N164" s="65"/>
      <c r="O164" s="65"/>
      <c r="P164" s="65"/>
      <c r="Q164" s="65"/>
      <c r="R164" s="65"/>
      <c r="S164" s="65"/>
      <c r="T164" s="65"/>
      <c r="U164" s="65"/>
    </row>
    <row r="165" spans="1:21">
      <c r="A165" s="65"/>
      <c r="B165" s="65"/>
      <c r="C165" s="65"/>
      <c r="D165" s="70">
        <v>62</v>
      </c>
      <c r="E165" s="71" t="s">
        <v>352</v>
      </c>
      <c r="F165" s="65"/>
      <c r="G165" s="65"/>
      <c r="H165" s="65"/>
      <c r="I165" s="65"/>
      <c r="J165" s="65"/>
      <c r="K165" s="65"/>
      <c r="L165" s="65"/>
      <c r="M165" s="65"/>
      <c r="N165" s="65"/>
      <c r="O165" s="65"/>
      <c r="P165" s="65"/>
      <c r="Q165" s="65"/>
      <c r="R165" s="65"/>
      <c r="S165" s="65"/>
      <c r="T165" s="65"/>
      <c r="U165" s="65"/>
    </row>
    <row r="166" spans="1:21">
      <c r="A166" s="65"/>
      <c r="B166" s="65"/>
      <c r="C166" s="65"/>
      <c r="D166" s="70">
        <v>63</v>
      </c>
      <c r="E166" s="71" t="s">
        <v>353</v>
      </c>
      <c r="F166" s="65"/>
      <c r="G166" s="65"/>
      <c r="H166" s="65"/>
      <c r="I166" s="65"/>
      <c r="J166" s="65"/>
      <c r="K166" s="65"/>
      <c r="L166" s="65"/>
      <c r="M166" s="65"/>
      <c r="N166" s="65"/>
      <c r="O166" s="65"/>
      <c r="P166" s="65"/>
      <c r="Q166" s="65"/>
      <c r="R166" s="65"/>
      <c r="S166" s="65"/>
      <c r="T166" s="65"/>
      <c r="U166" s="65"/>
    </row>
    <row r="167" spans="1:21">
      <c r="A167" s="65"/>
      <c r="B167" s="65"/>
      <c r="C167" s="65"/>
      <c r="D167" s="70">
        <v>64</v>
      </c>
      <c r="E167" s="71" t="s">
        <v>354</v>
      </c>
      <c r="F167" s="65"/>
      <c r="G167" s="65"/>
      <c r="H167" s="65"/>
      <c r="I167" s="65"/>
      <c r="J167" s="65"/>
      <c r="K167" s="65"/>
      <c r="L167" s="65"/>
      <c r="M167" s="65"/>
      <c r="N167" s="65"/>
      <c r="O167" s="65"/>
      <c r="P167" s="65"/>
      <c r="Q167" s="65"/>
      <c r="R167" s="65"/>
      <c r="S167" s="65"/>
      <c r="T167" s="65"/>
      <c r="U167" s="65"/>
    </row>
    <row r="168" spans="1:21">
      <c r="A168" s="65"/>
      <c r="B168" s="65"/>
      <c r="C168" s="65"/>
      <c r="D168" s="70">
        <v>65</v>
      </c>
      <c r="E168" s="71" t="s">
        <v>355</v>
      </c>
      <c r="F168" s="65"/>
      <c r="G168" s="65"/>
      <c r="H168" s="65"/>
      <c r="I168" s="65"/>
      <c r="J168" s="65"/>
      <c r="K168" s="65"/>
      <c r="L168" s="65"/>
      <c r="M168" s="65"/>
      <c r="N168" s="65"/>
      <c r="O168" s="65"/>
      <c r="P168" s="65"/>
      <c r="Q168" s="65"/>
      <c r="R168" s="65"/>
      <c r="S168" s="65"/>
      <c r="T168" s="65"/>
      <c r="U168" s="65"/>
    </row>
    <row r="169" spans="1:21">
      <c r="A169" s="65"/>
      <c r="B169" s="65"/>
      <c r="C169" s="65"/>
      <c r="D169" s="70">
        <v>66</v>
      </c>
      <c r="E169" s="71" t="s">
        <v>356</v>
      </c>
      <c r="F169" s="65"/>
      <c r="G169" s="65"/>
      <c r="H169" s="65"/>
      <c r="I169" s="65"/>
      <c r="J169" s="65"/>
      <c r="K169" s="65"/>
      <c r="L169" s="65"/>
      <c r="M169" s="65"/>
      <c r="N169" s="65"/>
      <c r="O169" s="65"/>
      <c r="P169" s="65"/>
      <c r="Q169" s="65"/>
      <c r="R169" s="65"/>
      <c r="S169" s="65"/>
      <c r="T169" s="65"/>
      <c r="U169" s="65"/>
    </row>
    <row r="170" spans="1:21">
      <c r="A170" s="65"/>
      <c r="B170" s="65"/>
      <c r="C170" s="65"/>
      <c r="D170" s="70">
        <v>67</v>
      </c>
      <c r="E170" s="71" t="s">
        <v>357</v>
      </c>
      <c r="F170" s="65"/>
      <c r="G170" s="65"/>
      <c r="H170" s="65"/>
      <c r="I170" s="65"/>
      <c r="J170" s="65"/>
      <c r="K170" s="65"/>
      <c r="L170" s="65"/>
      <c r="M170" s="65"/>
      <c r="N170" s="65"/>
      <c r="O170" s="65"/>
      <c r="P170" s="65"/>
      <c r="Q170" s="65"/>
      <c r="R170" s="65"/>
      <c r="S170" s="65"/>
      <c r="T170" s="65"/>
      <c r="U170" s="65"/>
    </row>
    <row r="171" spans="1:21">
      <c r="A171" s="65"/>
      <c r="B171" s="65"/>
      <c r="C171" s="65"/>
      <c r="D171" s="70">
        <v>68</v>
      </c>
      <c r="E171" s="71" t="s">
        <v>358</v>
      </c>
      <c r="F171" s="65"/>
      <c r="G171" s="65"/>
      <c r="H171" s="65"/>
      <c r="I171" s="65"/>
      <c r="J171" s="65"/>
      <c r="K171" s="65"/>
      <c r="L171" s="65"/>
      <c r="M171" s="65"/>
      <c r="N171" s="65"/>
      <c r="O171" s="65"/>
      <c r="P171" s="65"/>
      <c r="Q171" s="65"/>
      <c r="R171" s="65"/>
      <c r="S171" s="65"/>
      <c r="T171" s="65"/>
      <c r="U171" s="65"/>
    </row>
    <row r="172" spans="1:21">
      <c r="A172" s="65"/>
      <c r="B172" s="65"/>
      <c r="C172" s="65"/>
      <c r="D172" s="70">
        <v>69</v>
      </c>
      <c r="E172" s="71" t="s">
        <v>359</v>
      </c>
      <c r="F172" s="65"/>
      <c r="G172" s="65"/>
      <c r="H172" s="65"/>
      <c r="I172" s="65"/>
      <c r="J172" s="65"/>
      <c r="K172" s="65"/>
      <c r="L172" s="65"/>
      <c r="M172" s="65"/>
      <c r="N172" s="65"/>
      <c r="O172" s="65"/>
      <c r="P172" s="65"/>
      <c r="Q172" s="65"/>
      <c r="R172" s="65"/>
      <c r="S172" s="65"/>
      <c r="T172" s="65"/>
      <c r="U172" s="65"/>
    </row>
    <row r="173" spans="1:21">
      <c r="A173" s="65"/>
      <c r="B173" s="65"/>
      <c r="C173" s="65"/>
      <c r="D173" s="70">
        <v>70</v>
      </c>
      <c r="E173" s="71" t="s">
        <v>360</v>
      </c>
      <c r="F173" s="65"/>
      <c r="G173" s="65"/>
      <c r="H173" s="65"/>
      <c r="I173" s="65"/>
      <c r="J173" s="65"/>
      <c r="K173" s="65"/>
      <c r="L173" s="65"/>
      <c r="M173" s="65"/>
      <c r="N173" s="65"/>
      <c r="O173" s="65"/>
      <c r="P173" s="65"/>
      <c r="Q173" s="65"/>
      <c r="R173" s="65"/>
      <c r="S173" s="65"/>
      <c r="T173" s="65"/>
      <c r="U173" s="65"/>
    </row>
    <row r="174" spans="1:21">
      <c r="A174" s="65"/>
      <c r="B174" s="65"/>
      <c r="C174" s="65"/>
      <c r="D174" s="70">
        <v>71</v>
      </c>
      <c r="E174" s="71" t="s">
        <v>361</v>
      </c>
      <c r="F174" s="65"/>
      <c r="G174" s="65"/>
      <c r="H174" s="65"/>
      <c r="I174" s="65"/>
      <c r="J174" s="65"/>
      <c r="K174" s="65"/>
      <c r="L174" s="65"/>
      <c r="M174" s="65"/>
      <c r="N174" s="65"/>
      <c r="O174" s="65"/>
      <c r="P174" s="65"/>
      <c r="Q174" s="65"/>
      <c r="R174" s="65"/>
      <c r="S174" s="65"/>
      <c r="T174" s="65"/>
      <c r="U174" s="65"/>
    </row>
    <row r="175" spans="1:21">
      <c r="A175" s="65"/>
      <c r="B175" s="65"/>
      <c r="C175" s="65"/>
      <c r="D175" s="70">
        <v>72</v>
      </c>
      <c r="E175" s="71" t="s">
        <v>362</v>
      </c>
      <c r="F175" s="65"/>
      <c r="G175" s="65"/>
      <c r="H175" s="65"/>
      <c r="I175" s="65"/>
      <c r="J175" s="65"/>
      <c r="K175" s="65"/>
      <c r="L175" s="65"/>
      <c r="M175" s="65"/>
      <c r="N175" s="65"/>
      <c r="O175" s="65"/>
      <c r="P175" s="65"/>
      <c r="Q175" s="65"/>
      <c r="R175" s="65"/>
      <c r="S175" s="65"/>
      <c r="T175" s="65"/>
      <c r="U175" s="65"/>
    </row>
    <row r="176" spans="1:21">
      <c r="A176" s="65"/>
      <c r="B176" s="65"/>
      <c r="C176" s="65"/>
      <c r="D176" s="70">
        <v>73</v>
      </c>
      <c r="E176" s="71" t="s">
        <v>363</v>
      </c>
      <c r="F176" s="65"/>
      <c r="G176" s="65"/>
      <c r="H176" s="65"/>
      <c r="I176" s="65"/>
      <c r="J176" s="65"/>
      <c r="K176" s="65"/>
      <c r="L176" s="65"/>
      <c r="M176" s="65"/>
      <c r="N176" s="65"/>
      <c r="O176" s="65"/>
      <c r="P176" s="65"/>
      <c r="Q176" s="65"/>
      <c r="R176" s="65"/>
      <c r="S176" s="65"/>
      <c r="T176" s="65"/>
      <c r="U176" s="65"/>
    </row>
    <row r="177" spans="1:21">
      <c r="A177" s="65"/>
      <c r="B177" s="65"/>
      <c r="C177" s="65"/>
      <c r="D177" s="70">
        <v>74</v>
      </c>
      <c r="E177" s="71" t="s">
        <v>364</v>
      </c>
      <c r="F177" s="65"/>
      <c r="G177" s="65"/>
      <c r="H177" s="65"/>
      <c r="I177" s="65"/>
      <c r="J177" s="65"/>
      <c r="K177" s="65"/>
      <c r="L177" s="65"/>
      <c r="M177" s="65"/>
      <c r="N177" s="65"/>
      <c r="O177" s="65"/>
      <c r="P177" s="65"/>
      <c r="Q177" s="65"/>
      <c r="R177" s="65"/>
      <c r="S177" s="65"/>
      <c r="T177" s="65"/>
      <c r="U177" s="65"/>
    </row>
    <row r="178" spans="1:21">
      <c r="A178" s="65"/>
      <c r="B178" s="65"/>
      <c r="C178" s="65"/>
      <c r="D178" s="70">
        <v>75</v>
      </c>
      <c r="E178" s="81" t="s">
        <v>365</v>
      </c>
      <c r="F178" s="65"/>
      <c r="G178" s="65"/>
      <c r="H178" s="65"/>
      <c r="I178" s="65"/>
      <c r="J178" s="65"/>
      <c r="K178" s="65"/>
      <c r="L178" s="65"/>
      <c r="M178" s="65"/>
      <c r="N178" s="65"/>
      <c r="O178" s="65"/>
      <c r="P178" s="65"/>
      <c r="Q178" s="65"/>
      <c r="R178" s="65"/>
      <c r="S178" s="65"/>
      <c r="T178" s="65"/>
      <c r="U178" s="65"/>
    </row>
    <row r="179" spans="1:21">
      <c r="A179" s="65"/>
      <c r="B179" s="65"/>
      <c r="C179" s="65"/>
      <c r="D179" s="65"/>
      <c r="E179" s="65"/>
      <c r="F179" s="65"/>
      <c r="G179" s="65"/>
      <c r="H179" s="65"/>
      <c r="I179" s="65"/>
      <c r="J179" s="65"/>
      <c r="K179" s="65"/>
      <c r="L179" s="65"/>
      <c r="M179" s="65"/>
      <c r="N179" s="65"/>
      <c r="O179" s="65"/>
      <c r="P179" s="65"/>
      <c r="Q179" s="65"/>
      <c r="R179" s="65"/>
      <c r="S179" s="65"/>
      <c r="T179" s="65"/>
      <c r="U179" s="65"/>
    </row>
  </sheetData>
  <sheetProtection algorithmName="SHA-512" hashValue="5SoRD5BU2j4ICFk1n72pOtIVIYrFYn6pv0hCo2ewzaeQhQjVNqSn/NMIE8mzHOtol0ewQxRdXC594nVaQRaDgw==" saltValue="eGxx7PQb+ogJAZ30v2UXaA==" spinCount="100000" sheet="1" formatCells="0" formatColumns="0"/>
  <mergeCells count="169">
    <mergeCell ref="G27:H27"/>
    <mergeCell ref="I27:J27"/>
    <mergeCell ref="K27:P27"/>
    <mergeCell ref="S26:T26"/>
    <mergeCell ref="Q28:R28"/>
    <mergeCell ref="S28:T28"/>
    <mergeCell ref="AC26:AD26"/>
    <mergeCell ref="A30:E30"/>
    <mergeCell ref="R30:Y30"/>
    <mergeCell ref="U27:Z27"/>
    <mergeCell ref="Z30:AB30"/>
    <mergeCell ref="U28:Z28"/>
    <mergeCell ref="K28:P28"/>
    <mergeCell ref="AA27:AB27"/>
    <mergeCell ref="U26:Z26"/>
    <mergeCell ref="AC27:AD27"/>
    <mergeCell ref="Q27:R27"/>
    <mergeCell ref="S27:T27"/>
    <mergeCell ref="A26:F26"/>
    <mergeCell ref="G26:H26"/>
    <mergeCell ref="I26:J26"/>
    <mergeCell ref="K26:P26"/>
    <mergeCell ref="Q26:R26"/>
    <mergeCell ref="A27:F27"/>
    <mergeCell ref="H42:AD42"/>
    <mergeCell ref="H35:AD35"/>
    <mergeCell ref="AA28:AB28"/>
    <mergeCell ref="H37:AD37"/>
    <mergeCell ref="AC28:AD28"/>
    <mergeCell ref="AD32:AD33"/>
    <mergeCell ref="A32:I33"/>
    <mergeCell ref="A28:F28"/>
    <mergeCell ref="G28:H28"/>
    <mergeCell ref="I28:J28"/>
    <mergeCell ref="H38:AD38"/>
    <mergeCell ref="J32:J33"/>
    <mergeCell ref="K32:AC33"/>
    <mergeCell ref="H36:AD36"/>
    <mergeCell ref="F34:G34"/>
    <mergeCell ref="H34:AD34"/>
    <mergeCell ref="A42:E42"/>
    <mergeCell ref="A35:E35"/>
    <mergeCell ref="A36:E36"/>
    <mergeCell ref="A37:E37"/>
    <mergeCell ref="A38:E38"/>
    <mergeCell ref="A39:E39"/>
    <mergeCell ref="A40:E40"/>
    <mergeCell ref="F42:G42"/>
    <mergeCell ref="AC23:AD23"/>
    <mergeCell ref="A24:F24"/>
    <mergeCell ref="G24:H24"/>
    <mergeCell ref="I24:J24"/>
    <mergeCell ref="K24:P24"/>
    <mergeCell ref="Q24:R24"/>
    <mergeCell ref="S24:T24"/>
    <mergeCell ref="AA26:AB26"/>
    <mergeCell ref="AA24:AB24"/>
    <mergeCell ref="AC24:AD24"/>
    <mergeCell ref="A25:F25"/>
    <mergeCell ref="G25:H25"/>
    <mergeCell ref="I25:J25"/>
    <mergeCell ref="K25:P25"/>
    <mergeCell ref="Q25:R25"/>
    <mergeCell ref="S25:T25"/>
    <mergeCell ref="U25:Z25"/>
    <mergeCell ref="AC25:AD25"/>
    <mergeCell ref="U24:Z24"/>
    <mergeCell ref="A23:F23"/>
    <mergeCell ref="G23:H23"/>
    <mergeCell ref="I23:J23"/>
    <mergeCell ref="K23:P23"/>
    <mergeCell ref="Q23:R23"/>
    <mergeCell ref="S23:T23"/>
    <mergeCell ref="AA25:AB25"/>
    <mergeCell ref="U23:Z23"/>
    <mergeCell ref="AA23:AB23"/>
    <mergeCell ref="A22:F22"/>
    <mergeCell ref="G22:H22"/>
    <mergeCell ref="I22:J22"/>
    <mergeCell ref="K22:P22"/>
    <mergeCell ref="Q22:R22"/>
    <mergeCell ref="S22:T22"/>
    <mergeCell ref="U22:Z22"/>
    <mergeCell ref="AA22:AB22"/>
    <mergeCell ref="AC22:AD22"/>
    <mergeCell ref="A21:F21"/>
    <mergeCell ref="G21:H21"/>
    <mergeCell ref="I21:J21"/>
    <mergeCell ref="K21:P21"/>
    <mergeCell ref="Q21:R21"/>
    <mergeCell ref="S21:T21"/>
    <mergeCell ref="U21:Z21"/>
    <mergeCell ref="AA21:AB21"/>
    <mergeCell ref="AC21:AD21"/>
    <mergeCell ref="A20:F20"/>
    <mergeCell ref="G20:H20"/>
    <mergeCell ref="I20:J20"/>
    <mergeCell ref="K20:P20"/>
    <mergeCell ref="Q20:R20"/>
    <mergeCell ref="S20:T20"/>
    <mergeCell ref="U20:Z20"/>
    <mergeCell ref="AA20:AB20"/>
    <mergeCell ref="AC20:AD20"/>
    <mergeCell ref="A19:F19"/>
    <mergeCell ref="G19:H19"/>
    <mergeCell ref="I19:J19"/>
    <mergeCell ref="K19:P19"/>
    <mergeCell ref="Q19:R19"/>
    <mergeCell ref="S19:T19"/>
    <mergeCell ref="U19:Z19"/>
    <mergeCell ref="AA19:AB19"/>
    <mergeCell ref="AC19:AD19"/>
    <mergeCell ref="A17:AD17"/>
    <mergeCell ref="A18:F18"/>
    <mergeCell ref="G18:H18"/>
    <mergeCell ref="I18:J18"/>
    <mergeCell ref="K18:P18"/>
    <mergeCell ref="Q18:R18"/>
    <mergeCell ref="S18:T18"/>
    <mergeCell ref="U18:Z18"/>
    <mergeCell ref="AA18:AB18"/>
    <mergeCell ref="AC18:AD18"/>
    <mergeCell ref="A14:C15"/>
    <mergeCell ref="D14:F14"/>
    <mergeCell ref="G14:AD14"/>
    <mergeCell ref="D15:F15"/>
    <mergeCell ref="G15:AD15"/>
    <mergeCell ref="A12:C13"/>
    <mergeCell ref="D12:F12"/>
    <mergeCell ref="G12:AD12"/>
    <mergeCell ref="D13:F13"/>
    <mergeCell ref="G13:U13"/>
    <mergeCell ref="Y13:AC13"/>
    <mergeCell ref="F30:H30"/>
    <mergeCell ref="AC30:AD30"/>
    <mergeCell ref="I30:L30"/>
    <mergeCell ref="M30:N30"/>
    <mergeCell ref="P30:Q30"/>
    <mergeCell ref="A1:D1"/>
    <mergeCell ref="E1:F1"/>
    <mergeCell ref="C2:D2"/>
    <mergeCell ref="E2:F2"/>
    <mergeCell ref="S4:U4"/>
    <mergeCell ref="V4:AD4"/>
    <mergeCell ref="R11:S11"/>
    <mergeCell ref="G11:Q11"/>
    <mergeCell ref="T11:AD11"/>
    <mergeCell ref="A11:F11"/>
    <mergeCell ref="S6:U6"/>
    <mergeCell ref="S7:U7"/>
    <mergeCell ref="V7:AD7"/>
    <mergeCell ref="A9:F10"/>
    <mergeCell ref="G9:AD10"/>
    <mergeCell ref="S5:U5"/>
    <mergeCell ref="V5:AD5"/>
    <mergeCell ref="V6:AB6"/>
    <mergeCell ref="AC6:AD6"/>
    <mergeCell ref="A41:E41"/>
    <mergeCell ref="F41:G41"/>
    <mergeCell ref="H39:AD39"/>
    <mergeCell ref="H40:AD40"/>
    <mergeCell ref="H41:AD41"/>
    <mergeCell ref="A34:E34"/>
    <mergeCell ref="F35:G35"/>
    <mergeCell ref="F36:G36"/>
    <mergeCell ref="F37:G37"/>
    <mergeCell ref="F38:G38"/>
    <mergeCell ref="F39:G39"/>
    <mergeCell ref="F40:G40"/>
  </mergeCells>
  <phoneticPr fontId="19"/>
  <dataValidations count="2">
    <dataValidation type="list" allowBlank="1" showInputMessage="1" showErrorMessage="1" sqref="V6:AB6" xr:uid="{00000000-0002-0000-0300-000000000000}">
      <formula1>$W$104:$W$145</formula1>
    </dataValidation>
    <dataValidation type="list" allowBlank="1" showInputMessage="1" showErrorMessage="1" sqref="F30" xr:uid="{00000000-0002-0000-0300-000001000000}">
      <formula1>"参加,不参加"</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52"/>
  <sheetViews>
    <sheetView zoomScaleNormal="100" workbookViewId="0">
      <selection activeCell="A2" sqref="A2"/>
    </sheetView>
  </sheetViews>
  <sheetFormatPr defaultRowHeight="13.2"/>
  <cols>
    <col min="1" max="70" width="2.88671875" customWidth="1"/>
  </cols>
  <sheetData>
    <row r="1" spans="1:46" s="8" customFormat="1" ht="16.5" customHeight="1">
      <c r="A1" s="343" t="s">
        <v>93</v>
      </c>
      <c r="B1" s="343"/>
      <c r="C1" s="343"/>
      <c r="D1" s="343"/>
      <c r="E1" s="343">
        <f>'鑑(様式10)'!D1+1</f>
        <v>11</v>
      </c>
      <c r="F1" s="343"/>
      <c r="G1" s="101" t="s">
        <v>379</v>
      </c>
    </row>
    <row r="2" spans="1:46" s="8" customFormat="1" ht="16.5" customHeight="1">
      <c r="B2" s="355" t="str">
        <f>'事業報告(様式11)'!C2</f>
        <v>令和</v>
      </c>
      <c r="C2" s="355"/>
      <c r="D2" s="355">
        <f>'事業報告(様式11)'!E2</f>
        <v>8</v>
      </c>
      <c r="E2" s="355"/>
      <c r="F2" s="107" t="str">
        <f>'事業報告(様式11)'!G2&amp;"(競技結果)"</f>
        <v>年度　全国高等学校総合体育大会選手派遣事業報告書(競技結果)</v>
      </c>
      <c r="G2" s="52"/>
      <c r="H2" s="52"/>
      <c r="I2" s="52"/>
      <c r="J2" s="52"/>
      <c r="K2" s="52"/>
      <c r="L2" s="52"/>
      <c r="M2" s="52"/>
      <c r="N2" s="52"/>
      <c r="O2" s="52"/>
      <c r="P2" s="52"/>
      <c r="Q2" s="52"/>
      <c r="R2" s="52"/>
      <c r="S2" s="52"/>
      <c r="T2" s="52"/>
      <c r="U2" s="52"/>
      <c r="V2" s="52"/>
      <c r="W2" s="52"/>
      <c r="X2" s="52"/>
      <c r="Y2" s="7"/>
      <c r="Z2" s="7"/>
      <c r="AA2" s="7"/>
      <c r="AB2" s="10"/>
      <c r="AC2" s="10"/>
      <c r="AD2" s="10"/>
      <c r="AE2" s="10"/>
    </row>
    <row r="3" spans="1:46" s="8" customFormat="1" ht="9" customHeight="1" thickBot="1"/>
    <row r="4" spans="1:46" s="8" customFormat="1" ht="21" customHeight="1" thickTop="1">
      <c r="S4" s="248" t="s">
        <v>2</v>
      </c>
      <c r="T4" s="248"/>
      <c r="U4" s="248"/>
      <c r="V4" s="249">
        <f>'事業報告(様式11)'!V4</f>
        <v>0</v>
      </c>
      <c r="W4" s="249"/>
      <c r="X4" s="249"/>
      <c r="Y4" s="249"/>
      <c r="Z4" s="249"/>
      <c r="AA4" s="249"/>
      <c r="AB4" s="249"/>
      <c r="AC4" s="249"/>
      <c r="AD4" s="249"/>
      <c r="AF4" s="346" t="s">
        <v>528</v>
      </c>
      <c r="AG4" s="347"/>
      <c r="AH4" s="347"/>
      <c r="AI4" s="347"/>
      <c r="AJ4" s="347"/>
      <c r="AK4" s="347"/>
      <c r="AL4" s="347"/>
      <c r="AM4" s="347"/>
      <c r="AN4" s="347"/>
      <c r="AO4" s="347"/>
      <c r="AP4" s="347"/>
      <c r="AQ4" s="347"/>
      <c r="AR4" s="347"/>
      <c r="AS4" s="347"/>
      <c r="AT4" s="348"/>
    </row>
    <row r="5" spans="1:46" s="8" customFormat="1" ht="21" customHeight="1">
      <c r="S5" s="265" t="s">
        <v>370</v>
      </c>
      <c r="T5" s="266"/>
      <c r="U5" s="267"/>
      <c r="V5" s="256" t="str">
        <f>'事業報告(様式11)'!V5</f>
        <v>全日制</v>
      </c>
      <c r="W5" s="356"/>
      <c r="X5" s="356"/>
      <c r="Y5" s="356"/>
      <c r="Z5" s="356"/>
      <c r="AA5" s="356"/>
      <c r="AB5" s="356"/>
      <c r="AC5" s="356"/>
      <c r="AD5" s="357"/>
      <c r="AF5" s="349"/>
      <c r="AG5" s="350"/>
      <c r="AH5" s="350"/>
      <c r="AI5" s="350"/>
      <c r="AJ5" s="350"/>
      <c r="AK5" s="350"/>
      <c r="AL5" s="350"/>
      <c r="AM5" s="350"/>
      <c r="AN5" s="350"/>
      <c r="AO5" s="350"/>
      <c r="AP5" s="350"/>
      <c r="AQ5" s="350"/>
      <c r="AR5" s="350"/>
      <c r="AS5" s="350"/>
      <c r="AT5" s="351"/>
    </row>
    <row r="6" spans="1:46" s="8" customFormat="1" ht="21" customHeight="1">
      <c r="A6" s="9"/>
      <c r="S6" s="248" t="s">
        <v>10</v>
      </c>
      <c r="T6" s="248"/>
      <c r="U6" s="248"/>
      <c r="V6" s="256">
        <f>'事業報告(様式11)'!V6</f>
        <v>0</v>
      </c>
      <c r="W6" s="356"/>
      <c r="X6" s="356"/>
      <c r="Y6" s="356"/>
      <c r="Z6" s="356"/>
      <c r="AA6" s="356"/>
      <c r="AB6" s="356"/>
      <c r="AC6" s="266" t="str">
        <f>'事業報告(様式11)'!AC6</f>
        <v/>
      </c>
      <c r="AD6" s="267"/>
      <c r="AF6" s="349"/>
      <c r="AG6" s="350"/>
      <c r="AH6" s="350"/>
      <c r="AI6" s="350"/>
      <c r="AJ6" s="350"/>
      <c r="AK6" s="350"/>
      <c r="AL6" s="350"/>
      <c r="AM6" s="350"/>
      <c r="AN6" s="350"/>
      <c r="AO6" s="350"/>
      <c r="AP6" s="350"/>
      <c r="AQ6" s="350"/>
      <c r="AR6" s="350"/>
      <c r="AS6" s="350"/>
      <c r="AT6" s="351"/>
    </row>
    <row r="7" spans="1:46" s="8" customFormat="1" ht="21" customHeight="1">
      <c r="S7" s="248" t="s">
        <v>11</v>
      </c>
      <c r="T7" s="248"/>
      <c r="U7" s="248"/>
      <c r="V7" s="249">
        <f>'事業報告(様式11)'!V7</f>
        <v>0</v>
      </c>
      <c r="W7" s="249"/>
      <c r="X7" s="249"/>
      <c r="Y7" s="249"/>
      <c r="Z7" s="249"/>
      <c r="AA7" s="249"/>
      <c r="AB7" s="249"/>
      <c r="AC7" s="249"/>
      <c r="AD7" s="249"/>
      <c r="AF7" s="349"/>
      <c r="AG7" s="350"/>
      <c r="AH7" s="350"/>
      <c r="AI7" s="350"/>
      <c r="AJ7" s="350"/>
      <c r="AK7" s="350"/>
      <c r="AL7" s="350"/>
      <c r="AM7" s="350"/>
      <c r="AN7" s="350"/>
      <c r="AO7" s="350"/>
      <c r="AP7" s="350"/>
      <c r="AQ7" s="350"/>
      <c r="AR7" s="350"/>
      <c r="AS7" s="350"/>
      <c r="AT7" s="351"/>
    </row>
    <row r="8" spans="1:46" s="8" customFormat="1" ht="9.75" customHeight="1" thickBot="1">
      <c r="AF8" s="352"/>
      <c r="AG8" s="353"/>
      <c r="AH8" s="353"/>
      <c r="AI8" s="353"/>
      <c r="AJ8" s="353"/>
      <c r="AK8" s="353"/>
      <c r="AL8" s="353"/>
      <c r="AM8" s="353"/>
      <c r="AN8" s="353"/>
      <c r="AO8" s="353"/>
      <c r="AP8" s="353"/>
      <c r="AQ8" s="353"/>
      <c r="AR8" s="353"/>
      <c r="AS8" s="353"/>
      <c r="AT8" s="354"/>
    </row>
    <row r="9" spans="1:46" ht="15.75" customHeight="1" thickTop="1">
      <c r="A9" s="47" t="s">
        <v>66</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48"/>
    </row>
    <row r="10" spans="1:46" ht="15.75" customHeight="1">
      <c r="A10" s="49" t="s">
        <v>75</v>
      </c>
      <c r="AD10" s="50"/>
    </row>
    <row r="11" spans="1:46" ht="15.75" customHeight="1">
      <c r="A11" s="344" t="s">
        <v>0</v>
      </c>
      <c r="B11" s="345"/>
      <c r="C11" s="344" t="s">
        <v>65</v>
      </c>
      <c r="D11" s="345"/>
      <c r="E11" s="344" t="s">
        <v>67</v>
      </c>
      <c r="F11" s="345"/>
      <c r="G11" s="344" t="s">
        <v>478</v>
      </c>
      <c r="H11" s="358"/>
      <c r="I11" s="358"/>
      <c r="J11" s="358"/>
      <c r="K11" s="358"/>
      <c r="L11" s="358"/>
      <c r="M11" s="358"/>
      <c r="N11" s="358"/>
      <c r="O11" s="358"/>
      <c r="P11" s="358"/>
      <c r="Q11" s="358"/>
      <c r="R11" s="358"/>
      <c r="S11" s="358"/>
      <c r="T11" s="358"/>
      <c r="U11" s="358"/>
      <c r="V11" s="358"/>
      <c r="W11" s="358"/>
      <c r="X11" s="358"/>
      <c r="Y11" s="358"/>
      <c r="Z11" s="358"/>
      <c r="AA11" s="358"/>
      <c r="AB11" s="358"/>
      <c r="AC11" s="358"/>
      <c r="AD11" s="345"/>
    </row>
    <row r="12" spans="1:46" ht="15.75" customHeight="1">
      <c r="A12" s="359"/>
      <c r="B12" s="360"/>
      <c r="C12" s="359"/>
      <c r="D12" s="360"/>
      <c r="E12" s="359"/>
      <c r="F12" s="360"/>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2"/>
    </row>
    <row r="13" spans="1:46" ht="15.75" customHeight="1">
      <c r="A13" s="361"/>
      <c r="B13" s="362"/>
      <c r="C13" s="361"/>
      <c r="D13" s="362"/>
      <c r="E13" s="361"/>
      <c r="F13" s="362"/>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4"/>
    </row>
    <row r="14" spans="1:46" ht="15.75" customHeight="1">
      <c r="A14" s="361"/>
      <c r="B14" s="362"/>
      <c r="C14" s="361"/>
      <c r="D14" s="362"/>
      <c r="E14" s="361"/>
      <c r="F14" s="362"/>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4"/>
    </row>
    <row r="15" spans="1:46" ht="15.75" customHeight="1">
      <c r="A15" s="361"/>
      <c r="B15" s="362"/>
      <c r="C15" s="361"/>
      <c r="D15" s="362"/>
      <c r="E15" s="361"/>
      <c r="F15" s="362"/>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4"/>
    </row>
    <row r="16" spans="1:46" ht="15.75" customHeight="1">
      <c r="A16" s="361"/>
      <c r="B16" s="362"/>
      <c r="C16" s="361"/>
      <c r="D16" s="362"/>
      <c r="E16" s="361"/>
      <c r="F16" s="362"/>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4"/>
    </row>
    <row r="17" spans="1:30" ht="15.75" customHeight="1">
      <c r="A17" s="361"/>
      <c r="B17" s="362"/>
      <c r="C17" s="361"/>
      <c r="D17" s="362"/>
      <c r="E17" s="361"/>
      <c r="F17" s="362"/>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4"/>
    </row>
    <row r="18" spans="1:30" ht="15.75" customHeight="1">
      <c r="A18" s="361"/>
      <c r="B18" s="362"/>
      <c r="C18" s="361"/>
      <c r="D18" s="362"/>
      <c r="E18" s="361"/>
      <c r="F18" s="362"/>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4"/>
    </row>
    <row r="19" spans="1:30" ht="15.75" customHeight="1">
      <c r="A19" s="361"/>
      <c r="B19" s="362"/>
      <c r="C19" s="361"/>
      <c r="D19" s="362"/>
      <c r="E19" s="361"/>
      <c r="F19" s="362"/>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4"/>
    </row>
    <row r="20" spans="1:30" ht="15.75" customHeight="1">
      <c r="A20" s="361"/>
      <c r="B20" s="362"/>
      <c r="C20" s="361"/>
      <c r="D20" s="362"/>
      <c r="E20" s="361"/>
      <c r="F20" s="362"/>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4"/>
    </row>
    <row r="21" spans="1:30" ht="15.75" customHeight="1">
      <c r="A21" s="361"/>
      <c r="B21" s="362"/>
      <c r="C21" s="361"/>
      <c r="D21" s="362"/>
      <c r="E21" s="361"/>
      <c r="F21" s="362"/>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4"/>
    </row>
    <row r="22" spans="1:30" ht="15.75" customHeight="1">
      <c r="A22" s="361"/>
      <c r="B22" s="362"/>
      <c r="C22" s="361"/>
      <c r="D22" s="362"/>
      <c r="E22" s="361"/>
      <c r="F22" s="362"/>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4"/>
    </row>
    <row r="23" spans="1:30" ht="15.75" customHeight="1">
      <c r="A23" s="361"/>
      <c r="B23" s="362"/>
      <c r="C23" s="361"/>
      <c r="D23" s="362"/>
      <c r="E23" s="361"/>
      <c r="F23" s="362"/>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4"/>
    </row>
    <row r="24" spans="1:30" ht="15.75" customHeight="1">
      <c r="A24" s="361"/>
      <c r="B24" s="362"/>
      <c r="C24" s="361"/>
      <c r="D24" s="362"/>
      <c r="E24" s="361"/>
      <c r="F24" s="362"/>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4"/>
    </row>
    <row r="25" spans="1:30" ht="15.75" customHeight="1">
      <c r="A25" s="361"/>
      <c r="B25" s="362"/>
      <c r="C25" s="361"/>
      <c r="D25" s="362"/>
      <c r="E25" s="361"/>
      <c r="F25" s="362"/>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4"/>
    </row>
    <row r="26" spans="1:30" ht="15.75" customHeight="1">
      <c r="A26" s="361"/>
      <c r="B26" s="362"/>
      <c r="C26" s="361"/>
      <c r="D26" s="362"/>
      <c r="E26" s="361"/>
      <c r="F26" s="362"/>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4"/>
    </row>
    <row r="27" spans="1:30" ht="15.75" customHeight="1">
      <c r="A27" s="361"/>
      <c r="B27" s="362"/>
      <c r="C27" s="361"/>
      <c r="D27" s="362"/>
      <c r="E27" s="361"/>
      <c r="F27" s="362"/>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4"/>
    </row>
    <row r="28" spans="1:30" ht="15.75" customHeight="1">
      <c r="A28" s="361"/>
      <c r="B28" s="362"/>
      <c r="C28" s="361"/>
      <c r="D28" s="362"/>
      <c r="E28" s="361"/>
      <c r="F28" s="362"/>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4"/>
    </row>
    <row r="29" spans="1:30" ht="15.75" customHeight="1">
      <c r="A29" s="361"/>
      <c r="B29" s="362"/>
      <c r="C29" s="361"/>
      <c r="D29" s="362"/>
      <c r="E29" s="361"/>
      <c r="F29" s="362"/>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4"/>
    </row>
    <row r="30" spans="1:30" ht="15.75" customHeight="1">
      <c r="A30" s="361"/>
      <c r="B30" s="362"/>
      <c r="C30" s="361"/>
      <c r="D30" s="362"/>
      <c r="E30" s="361"/>
      <c r="F30" s="362"/>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4"/>
    </row>
    <row r="31" spans="1:30" ht="15.75" customHeight="1">
      <c r="A31" s="361"/>
      <c r="B31" s="362"/>
      <c r="C31" s="361"/>
      <c r="D31" s="362"/>
      <c r="E31" s="361"/>
      <c r="F31" s="362"/>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4"/>
    </row>
    <row r="32" spans="1:30" ht="15.75" customHeight="1">
      <c r="A32" s="361"/>
      <c r="B32" s="362"/>
      <c r="C32" s="361"/>
      <c r="D32" s="362"/>
      <c r="E32" s="361"/>
      <c r="F32" s="362"/>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4"/>
    </row>
    <row r="33" spans="1:30" ht="15.75" customHeight="1">
      <c r="A33" s="361"/>
      <c r="B33" s="362"/>
      <c r="C33" s="361"/>
      <c r="D33" s="362"/>
      <c r="E33" s="361"/>
      <c r="F33" s="362"/>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4"/>
    </row>
    <row r="34" spans="1:30" ht="15.75" customHeight="1">
      <c r="A34" s="361"/>
      <c r="B34" s="362"/>
      <c r="C34" s="361"/>
      <c r="D34" s="362"/>
      <c r="E34" s="361"/>
      <c r="F34" s="362"/>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4"/>
    </row>
    <row r="35" spans="1:30" ht="15.75" customHeight="1">
      <c r="A35" s="361"/>
      <c r="B35" s="362"/>
      <c r="C35" s="361"/>
      <c r="D35" s="362"/>
      <c r="E35" s="361"/>
      <c r="F35" s="362"/>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4"/>
    </row>
    <row r="36" spans="1:30" ht="15.75" customHeight="1">
      <c r="A36" s="361"/>
      <c r="B36" s="362"/>
      <c r="C36" s="361"/>
      <c r="D36" s="362"/>
      <c r="E36" s="361"/>
      <c r="F36" s="362"/>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4"/>
    </row>
    <row r="37" spans="1:30" ht="15.75" customHeight="1">
      <c r="A37" s="361"/>
      <c r="B37" s="362"/>
      <c r="C37" s="361"/>
      <c r="D37" s="362"/>
      <c r="E37" s="361"/>
      <c r="F37" s="362"/>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4"/>
    </row>
    <row r="38" spans="1:30" ht="15.75" customHeight="1">
      <c r="A38" s="361"/>
      <c r="B38" s="362"/>
      <c r="C38" s="361"/>
      <c r="D38" s="362"/>
      <c r="E38" s="361"/>
      <c r="F38" s="362"/>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4"/>
    </row>
    <row r="39" spans="1:30" ht="15.75" customHeight="1">
      <c r="A39" s="361"/>
      <c r="B39" s="362"/>
      <c r="C39" s="361"/>
      <c r="D39" s="362"/>
      <c r="E39" s="361"/>
      <c r="F39" s="362"/>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4"/>
    </row>
    <row r="40" spans="1:30" ht="15.75" customHeight="1">
      <c r="A40" s="361"/>
      <c r="B40" s="362"/>
      <c r="C40" s="361"/>
      <c r="D40" s="362"/>
      <c r="E40" s="361"/>
      <c r="F40" s="362"/>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4"/>
    </row>
    <row r="41" spans="1:30" ht="15.75" customHeight="1">
      <c r="A41" s="361"/>
      <c r="B41" s="362"/>
      <c r="C41" s="361"/>
      <c r="D41" s="362"/>
      <c r="E41" s="361"/>
      <c r="F41" s="362"/>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4"/>
    </row>
    <row r="42" spans="1:30" ht="15.75" customHeight="1">
      <c r="A42" s="361"/>
      <c r="B42" s="362"/>
      <c r="C42" s="361"/>
      <c r="D42" s="362"/>
      <c r="E42" s="361"/>
      <c r="F42" s="362"/>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4"/>
    </row>
    <row r="43" spans="1:30" ht="15.75" customHeight="1">
      <c r="A43" s="361"/>
      <c r="B43" s="362"/>
      <c r="C43" s="361"/>
      <c r="D43" s="362"/>
      <c r="E43" s="361"/>
      <c r="F43" s="362"/>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4"/>
    </row>
    <row r="44" spans="1:30" ht="15.75" customHeight="1">
      <c r="A44" s="361"/>
      <c r="B44" s="362"/>
      <c r="C44" s="361"/>
      <c r="D44" s="362"/>
      <c r="E44" s="361"/>
      <c r="F44" s="362"/>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4"/>
    </row>
    <row r="45" spans="1:30" ht="15.75" customHeight="1">
      <c r="A45" s="361"/>
      <c r="B45" s="362"/>
      <c r="C45" s="361"/>
      <c r="D45" s="362"/>
      <c r="E45" s="361"/>
      <c r="F45" s="362"/>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4"/>
    </row>
    <row r="46" spans="1:30" ht="15.75" customHeight="1">
      <c r="A46" s="361"/>
      <c r="B46" s="362"/>
      <c r="C46" s="361"/>
      <c r="D46" s="362"/>
      <c r="E46" s="361"/>
      <c r="F46" s="362"/>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4"/>
    </row>
    <row r="47" spans="1:30" ht="15.75" customHeight="1">
      <c r="A47" s="361"/>
      <c r="B47" s="362"/>
      <c r="C47" s="361"/>
      <c r="D47" s="362"/>
      <c r="E47" s="361"/>
      <c r="F47" s="362"/>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4"/>
    </row>
    <row r="48" spans="1:30" ht="15.75" customHeight="1">
      <c r="A48" s="361"/>
      <c r="B48" s="362"/>
      <c r="C48" s="361"/>
      <c r="D48" s="362"/>
      <c r="E48" s="361"/>
      <c r="F48" s="362"/>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4"/>
    </row>
    <row r="49" spans="1:30" ht="15.75" customHeight="1">
      <c r="A49" s="361"/>
      <c r="B49" s="362"/>
      <c r="C49" s="361"/>
      <c r="D49" s="362"/>
      <c r="E49" s="361"/>
      <c r="F49" s="362"/>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4"/>
    </row>
    <row r="50" spans="1:30" ht="15.75" customHeight="1">
      <c r="A50" s="361"/>
      <c r="B50" s="362"/>
      <c r="C50" s="361"/>
      <c r="D50" s="362"/>
      <c r="E50" s="361"/>
      <c r="F50" s="362"/>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4"/>
    </row>
    <row r="51" spans="1:30" ht="15.75" customHeight="1">
      <c r="A51" s="361"/>
      <c r="B51" s="362"/>
      <c r="C51" s="361"/>
      <c r="D51" s="362"/>
      <c r="E51" s="361"/>
      <c r="F51" s="362"/>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4"/>
    </row>
    <row r="52" spans="1:30" ht="15.75" customHeight="1">
      <c r="A52" s="363"/>
      <c r="B52" s="364"/>
      <c r="C52" s="363"/>
      <c r="D52" s="364"/>
      <c r="E52" s="363"/>
      <c r="F52" s="364"/>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6"/>
    </row>
  </sheetData>
  <sheetProtection algorithmName="SHA-512" hashValue="iGb0A5m7eXaUWF/WiHbGqU03GKhJbgjtbSf3sPHIJxM36CAPhs20YHpG8ueNGuMC9Uvv3fgiK/GtYq57zFEjOw==" saltValue="IfQHg79S8Ut6M0OVyvnmpg==" spinCount="100000" sheet="1" formatCells="0" formatColumns="0" formatRows="0"/>
  <mergeCells count="141">
    <mergeCell ref="A48:B48"/>
    <mergeCell ref="C48:D48"/>
    <mergeCell ref="E48:F48"/>
    <mergeCell ref="A49:B49"/>
    <mergeCell ref="C49:D49"/>
    <mergeCell ref="E49:F49"/>
    <mergeCell ref="A52:B52"/>
    <mergeCell ref="C52:D52"/>
    <mergeCell ref="E52:F52"/>
    <mergeCell ref="A50:B50"/>
    <mergeCell ref="C50:D50"/>
    <mergeCell ref="E50:F50"/>
    <mergeCell ref="A51:B51"/>
    <mergeCell ref="C51:D51"/>
    <mergeCell ref="E51:F51"/>
    <mergeCell ref="A45:B45"/>
    <mergeCell ref="C45:D45"/>
    <mergeCell ref="E45:F45"/>
    <mergeCell ref="A46:B46"/>
    <mergeCell ref="C46:D46"/>
    <mergeCell ref="E46:F46"/>
    <mergeCell ref="A47:B47"/>
    <mergeCell ref="C47:D47"/>
    <mergeCell ref="E47:F47"/>
    <mergeCell ref="A42:B42"/>
    <mergeCell ref="C42:D42"/>
    <mergeCell ref="E42:F42"/>
    <mergeCell ref="A43:B43"/>
    <mergeCell ref="C43:D43"/>
    <mergeCell ref="E43:F43"/>
    <mergeCell ref="A44:B44"/>
    <mergeCell ref="C44:D44"/>
    <mergeCell ref="E44:F44"/>
    <mergeCell ref="A39:B39"/>
    <mergeCell ref="C39:D39"/>
    <mergeCell ref="E39:F39"/>
    <mergeCell ref="A40:B40"/>
    <mergeCell ref="C40:D40"/>
    <mergeCell ref="E40:F40"/>
    <mergeCell ref="A41:B41"/>
    <mergeCell ref="C41:D41"/>
    <mergeCell ref="E41:F41"/>
    <mergeCell ref="A36:B36"/>
    <mergeCell ref="C36:D36"/>
    <mergeCell ref="E36:F36"/>
    <mergeCell ref="A37:B37"/>
    <mergeCell ref="C37:D37"/>
    <mergeCell ref="E37:F37"/>
    <mergeCell ref="A38:B38"/>
    <mergeCell ref="C38:D38"/>
    <mergeCell ref="E38:F38"/>
    <mergeCell ref="A33:B33"/>
    <mergeCell ref="C33:D33"/>
    <mergeCell ref="E33:F33"/>
    <mergeCell ref="A34:B34"/>
    <mergeCell ref="C34:D34"/>
    <mergeCell ref="E34:F34"/>
    <mergeCell ref="A35:B35"/>
    <mergeCell ref="C35:D35"/>
    <mergeCell ref="E35:F35"/>
    <mergeCell ref="A30:B30"/>
    <mergeCell ref="C30:D30"/>
    <mergeCell ref="E30:F30"/>
    <mergeCell ref="A31:B31"/>
    <mergeCell ref="C31:D31"/>
    <mergeCell ref="E31:F31"/>
    <mergeCell ref="A32:B32"/>
    <mergeCell ref="C32:D32"/>
    <mergeCell ref="E32:F32"/>
    <mergeCell ref="A27:B27"/>
    <mergeCell ref="C27:D27"/>
    <mergeCell ref="E27:F27"/>
    <mergeCell ref="A28:B28"/>
    <mergeCell ref="C28:D28"/>
    <mergeCell ref="E28:F28"/>
    <mergeCell ref="A29:B29"/>
    <mergeCell ref="C29:D29"/>
    <mergeCell ref="E29:F29"/>
    <mergeCell ref="A24:B24"/>
    <mergeCell ref="C24:D24"/>
    <mergeCell ref="E24:F24"/>
    <mergeCell ref="A25:B25"/>
    <mergeCell ref="C25:D25"/>
    <mergeCell ref="E25:F25"/>
    <mergeCell ref="A26:B26"/>
    <mergeCell ref="C26:D26"/>
    <mergeCell ref="E26:F26"/>
    <mergeCell ref="A21:B21"/>
    <mergeCell ref="C21:D21"/>
    <mergeCell ref="E21:F21"/>
    <mergeCell ref="A22:B22"/>
    <mergeCell ref="C22:D22"/>
    <mergeCell ref="E22:F22"/>
    <mergeCell ref="A23:B23"/>
    <mergeCell ref="C23:D23"/>
    <mergeCell ref="E23:F23"/>
    <mergeCell ref="A18:B18"/>
    <mergeCell ref="C18:D18"/>
    <mergeCell ref="E18:F18"/>
    <mergeCell ref="A19:B19"/>
    <mergeCell ref="C19:D19"/>
    <mergeCell ref="E19:F19"/>
    <mergeCell ref="A20:B20"/>
    <mergeCell ref="C20:D20"/>
    <mergeCell ref="E20:F20"/>
    <mergeCell ref="A15:B15"/>
    <mergeCell ref="C15:D15"/>
    <mergeCell ref="E15:F15"/>
    <mergeCell ref="A16:B16"/>
    <mergeCell ref="C16:D16"/>
    <mergeCell ref="E16:F16"/>
    <mergeCell ref="A17:B17"/>
    <mergeCell ref="C17:D17"/>
    <mergeCell ref="E17:F17"/>
    <mergeCell ref="A12:B12"/>
    <mergeCell ref="C12:D12"/>
    <mergeCell ref="E12:F12"/>
    <mergeCell ref="A13:B13"/>
    <mergeCell ref="C13:D13"/>
    <mergeCell ref="E13:F13"/>
    <mergeCell ref="A14:B14"/>
    <mergeCell ref="C14:D14"/>
    <mergeCell ref="E14:F14"/>
    <mergeCell ref="A1:D1"/>
    <mergeCell ref="E1:F1"/>
    <mergeCell ref="S6:U6"/>
    <mergeCell ref="A11:B11"/>
    <mergeCell ref="C11:D11"/>
    <mergeCell ref="E11:F11"/>
    <mergeCell ref="S7:U7"/>
    <mergeCell ref="AF4:AT8"/>
    <mergeCell ref="V7:AD7"/>
    <mergeCell ref="B2:C2"/>
    <mergeCell ref="D2:E2"/>
    <mergeCell ref="S4:U4"/>
    <mergeCell ref="V4:AD4"/>
    <mergeCell ref="S5:U5"/>
    <mergeCell ref="V5:AD5"/>
    <mergeCell ref="V6:AB6"/>
    <mergeCell ref="AC6:AD6"/>
    <mergeCell ref="G11:AD11"/>
  </mergeCells>
  <phoneticPr fontId="19"/>
  <pageMargins left="0.70866141732283472" right="0.7086614173228347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X49"/>
  <sheetViews>
    <sheetView zoomScaleNormal="100" workbookViewId="0">
      <selection activeCell="E2" sqref="E2:F2"/>
    </sheetView>
  </sheetViews>
  <sheetFormatPr defaultColWidth="9" defaultRowHeight="13.2"/>
  <cols>
    <col min="1" max="1" width="2.6640625" style="8" customWidth="1"/>
    <col min="2" max="5" width="2.21875" style="8" customWidth="1"/>
    <col min="6" max="6" width="2.88671875" style="8" customWidth="1"/>
    <col min="7" max="11" width="2.109375" style="8" customWidth="1"/>
    <col min="12" max="13" width="2.6640625" style="8" customWidth="1"/>
    <col min="14" max="17" width="2.33203125" style="8" customWidth="1"/>
    <col min="18" max="18" width="2.6640625" style="8" customWidth="1"/>
    <col min="19" max="19" width="2.88671875" style="8" customWidth="1"/>
    <col min="20" max="20" width="2.33203125" style="8" customWidth="1"/>
    <col min="21" max="22" width="1.88671875" style="8" customWidth="1"/>
    <col min="23" max="23" width="3.21875" style="8" customWidth="1"/>
    <col min="24" max="25" width="2.6640625" style="8" customWidth="1"/>
    <col min="26" max="26" width="2.21875" style="8" customWidth="1"/>
    <col min="27" max="27" width="2.6640625" style="8" customWidth="1"/>
    <col min="28" max="33" width="3.109375" style="8" customWidth="1"/>
    <col min="34" max="34" width="5.33203125" style="8" customWidth="1"/>
    <col min="35" max="35" width="3" style="8" customWidth="1"/>
    <col min="36" max="132" width="2.88671875" style="8" customWidth="1"/>
    <col min="133" max="16384" width="9" style="8"/>
  </cols>
  <sheetData>
    <row r="1" spans="1:49" ht="16.5" customHeight="1">
      <c r="A1" s="417" t="s">
        <v>93</v>
      </c>
      <c r="B1" s="417"/>
      <c r="C1" s="417"/>
      <c r="D1" s="417"/>
      <c r="E1" s="246">
        <f>'鑑(様式10)'!D1+2</f>
        <v>12</v>
      </c>
      <c r="F1" s="246"/>
    </row>
    <row r="2" spans="1:49" ht="18" customHeight="1">
      <c r="A2" s="9"/>
      <c r="B2" s="247" t="str">
        <f>'鑑(様式10)'!F12</f>
        <v>令和</v>
      </c>
      <c r="C2" s="247"/>
      <c r="D2" s="247"/>
      <c r="E2" s="418">
        <f>'鑑(様式10)'!H12</f>
        <v>8</v>
      </c>
      <c r="F2" s="418"/>
      <c r="G2" s="52" t="str">
        <f>'鑑(様式10)'!J12&amp;'鑑(様式10)'!L12&amp;"選手派遣費収支決算書(高体連補助対象者分)"</f>
        <v>年度　全国高等学校総合体育大会選手派遣費収支決算書(高体連補助対象者分)</v>
      </c>
      <c r="H2" s="56"/>
      <c r="I2" s="57"/>
      <c r="J2" s="52"/>
      <c r="K2" s="52"/>
      <c r="L2" s="52"/>
      <c r="M2" s="52"/>
      <c r="N2" s="52"/>
      <c r="O2" s="52"/>
      <c r="P2" s="52"/>
      <c r="Q2" s="52"/>
      <c r="R2" s="52"/>
      <c r="S2" s="52"/>
      <c r="T2" s="52"/>
      <c r="U2" s="52"/>
      <c r="V2" s="52"/>
      <c r="W2" s="52"/>
      <c r="X2" s="52"/>
      <c r="Y2" s="52"/>
      <c r="Z2" s="52"/>
      <c r="AA2" s="52"/>
      <c r="AB2" s="52"/>
    </row>
    <row r="3" spans="1:49" ht="8.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49" ht="19.5" customHeight="1">
      <c r="B4" s="435" t="str">
        <f>IF(G14=G29,"","収支が合いません、要修正です！")</f>
        <v/>
      </c>
      <c r="C4" s="435"/>
      <c r="D4" s="435"/>
      <c r="E4" s="435"/>
      <c r="F4" s="435"/>
      <c r="G4" s="435"/>
      <c r="H4" s="435"/>
      <c r="I4" s="435"/>
      <c r="J4" s="435"/>
      <c r="K4" s="435"/>
      <c r="L4" s="435"/>
      <c r="M4" s="435"/>
      <c r="N4" s="435"/>
      <c r="O4" s="435"/>
      <c r="P4" s="435"/>
      <c r="Q4" s="435"/>
      <c r="R4" s="435"/>
      <c r="T4" s="432" t="s">
        <v>2</v>
      </c>
      <c r="U4" s="433"/>
      <c r="V4" s="433"/>
      <c r="W4" s="434"/>
      <c r="X4" s="256">
        <f>'事業報告(様式11)'!V4</f>
        <v>0</v>
      </c>
      <c r="Y4" s="356"/>
      <c r="Z4" s="356"/>
      <c r="AA4" s="356"/>
      <c r="AB4" s="356"/>
      <c r="AC4" s="356"/>
      <c r="AD4" s="356"/>
      <c r="AE4" s="356"/>
      <c r="AF4" s="356"/>
      <c r="AG4" s="356"/>
      <c r="AH4" s="356"/>
      <c r="AI4" s="357"/>
    </row>
    <row r="5" spans="1:49" ht="19.5" customHeight="1">
      <c r="B5" s="435"/>
      <c r="C5" s="435"/>
      <c r="D5" s="435"/>
      <c r="E5" s="435"/>
      <c r="F5" s="435"/>
      <c r="G5" s="435"/>
      <c r="H5" s="435"/>
      <c r="I5" s="435"/>
      <c r="J5" s="435"/>
      <c r="K5" s="435"/>
      <c r="L5" s="435"/>
      <c r="M5" s="435"/>
      <c r="N5" s="435"/>
      <c r="O5" s="435"/>
      <c r="P5" s="435"/>
      <c r="Q5" s="435"/>
      <c r="R5" s="435"/>
      <c r="T5" s="432" t="s">
        <v>370</v>
      </c>
      <c r="U5" s="433"/>
      <c r="V5" s="433"/>
      <c r="W5" s="434"/>
      <c r="X5" s="256" t="str">
        <f>'事業報告(様式11)'!V5</f>
        <v>全日制</v>
      </c>
      <c r="Y5" s="356"/>
      <c r="Z5" s="356"/>
      <c r="AA5" s="356"/>
      <c r="AB5" s="356"/>
      <c r="AC5" s="356"/>
      <c r="AD5" s="356"/>
      <c r="AE5" s="356"/>
      <c r="AF5" s="356"/>
      <c r="AG5" s="356"/>
      <c r="AH5" s="356"/>
      <c r="AI5" s="357"/>
    </row>
    <row r="6" spans="1:49" ht="19.5" customHeight="1">
      <c r="B6" s="435"/>
      <c r="C6" s="435"/>
      <c r="D6" s="435"/>
      <c r="E6" s="435"/>
      <c r="F6" s="435"/>
      <c r="G6" s="435"/>
      <c r="H6" s="435"/>
      <c r="I6" s="435"/>
      <c r="J6" s="435"/>
      <c r="K6" s="435"/>
      <c r="L6" s="435"/>
      <c r="M6" s="435"/>
      <c r="N6" s="435"/>
      <c r="O6" s="435"/>
      <c r="P6" s="435"/>
      <c r="Q6" s="435"/>
      <c r="R6" s="435"/>
      <c r="T6" s="432" t="s">
        <v>10</v>
      </c>
      <c r="U6" s="433"/>
      <c r="V6" s="433"/>
      <c r="W6" s="434"/>
      <c r="X6" s="256">
        <f>'事業報告(様式11)'!V6</f>
        <v>0</v>
      </c>
      <c r="Y6" s="356"/>
      <c r="Z6" s="356"/>
      <c r="AA6" s="356"/>
      <c r="AB6" s="356"/>
      <c r="AC6" s="356"/>
      <c r="AD6" s="356"/>
      <c r="AE6" s="356"/>
      <c r="AF6" s="356"/>
      <c r="AG6" s="356"/>
      <c r="AH6" s="266" t="str">
        <f>'事業報告(様式11)'!AC6</f>
        <v/>
      </c>
      <c r="AI6" s="267"/>
    </row>
    <row r="7" spans="1:49" ht="19.5" customHeight="1">
      <c r="B7" s="435"/>
      <c r="C7" s="435"/>
      <c r="D7" s="435"/>
      <c r="E7" s="435"/>
      <c r="F7" s="435"/>
      <c r="G7" s="435"/>
      <c r="H7" s="435"/>
      <c r="I7" s="435"/>
      <c r="J7" s="435"/>
      <c r="K7" s="435"/>
      <c r="L7" s="435"/>
      <c r="M7" s="435"/>
      <c r="N7" s="435"/>
      <c r="O7" s="435"/>
      <c r="P7" s="435"/>
      <c r="Q7" s="435"/>
      <c r="R7" s="435"/>
      <c r="T7" s="432" t="s">
        <v>24</v>
      </c>
      <c r="U7" s="433"/>
      <c r="V7" s="433"/>
      <c r="W7" s="434"/>
      <c r="X7" s="256">
        <f>'事業報告(様式11)'!V7</f>
        <v>0</v>
      </c>
      <c r="Y7" s="356"/>
      <c r="Z7" s="356"/>
      <c r="AA7" s="356"/>
      <c r="AB7" s="356"/>
      <c r="AC7" s="356"/>
      <c r="AD7" s="356"/>
      <c r="AE7" s="356"/>
      <c r="AF7" s="356"/>
      <c r="AG7" s="356"/>
      <c r="AH7" s="356"/>
      <c r="AI7" s="357"/>
    </row>
    <row r="8" spans="1:49" ht="14.25" customHeight="1" thickBot="1">
      <c r="A8" s="14" t="s">
        <v>25</v>
      </c>
      <c r="AH8" s="15"/>
    </row>
    <row r="9" spans="1:49" ht="21" customHeight="1" thickBot="1">
      <c r="A9" s="231" t="s">
        <v>26</v>
      </c>
      <c r="B9" s="232"/>
      <c r="C9" s="232"/>
      <c r="D9" s="232"/>
      <c r="E9" s="281"/>
      <c r="F9" s="231" t="s">
        <v>27</v>
      </c>
      <c r="G9" s="232"/>
      <c r="H9" s="232"/>
      <c r="I9" s="232"/>
      <c r="J9" s="232"/>
      <c r="K9" s="233"/>
      <c r="L9" s="450" t="s">
        <v>28</v>
      </c>
      <c r="M9" s="232"/>
      <c r="N9" s="232"/>
      <c r="O9" s="232"/>
      <c r="P9" s="232"/>
      <c r="Q9" s="232"/>
      <c r="R9" s="232"/>
      <c r="S9" s="232"/>
      <c r="T9" s="232"/>
      <c r="U9" s="232"/>
      <c r="V9" s="232"/>
      <c r="W9" s="232"/>
      <c r="X9" s="232"/>
      <c r="Y9" s="232"/>
      <c r="Z9" s="232"/>
      <c r="AA9" s="232"/>
      <c r="AB9" s="232"/>
      <c r="AC9" s="232"/>
      <c r="AD9" s="232"/>
      <c r="AE9" s="232"/>
      <c r="AF9" s="232"/>
      <c r="AG9" s="232"/>
      <c r="AH9" s="232"/>
      <c r="AI9" s="281"/>
      <c r="AV9" s="392" t="s">
        <v>469</v>
      </c>
      <c r="AW9" s="393"/>
    </row>
    <row r="10" spans="1:49" ht="21" customHeight="1">
      <c r="A10" s="453" t="s">
        <v>29</v>
      </c>
      <c r="B10" s="454"/>
      <c r="C10" s="454"/>
      <c r="D10" s="454"/>
      <c r="E10" s="455"/>
      <c r="F10" s="16" t="s">
        <v>30</v>
      </c>
      <c r="G10" s="456">
        <f>G31</f>
        <v>0</v>
      </c>
      <c r="H10" s="456"/>
      <c r="I10" s="456"/>
      <c r="J10" s="456"/>
      <c r="K10" s="457"/>
      <c r="L10" s="458" t="s">
        <v>31</v>
      </c>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60"/>
      <c r="AV10" s="154" t="s">
        <v>470</v>
      </c>
      <c r="AW10" s="154">
        <v>1980</v>
      </c>
    </row>
    <row r="11" spans="1:49" ht="21" customHeight="1">
      <c r="A11" s="466" t="s">
        <v>32</v>
      </c>
      <c r="B11" s="433"/>
      <c r="C11" s="433"/>
      <c r="D11" s="433"/>
      <c r="E11" s="467"/>
      <c r="F11" s="17" t="s">
        <v>33</v>
      </c>
      <c r="G11" s="419"/>
      <c r="H11" s="419"/>
      <c r="I11" s="419"/>
      <c r="J11" s="419"/>
      <c r="K11" s="420"/>
      <c r="L11" s="421" t="s">
        <v>34</v>
      </c>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3"/>
      <c r="AV11" s="154" t="s">
        <v>471</v>
      </c>
      <c r="AW11" s="154">
        <v>9790</v>
      </c>
    </row>
    <row r="12" spans="1:49" ht="21" customHeight="1">
      <c r="A12" s="466" t="s">
        <v>35</v>
      </c>
      <c r="B12" s="433"/>
      <c r="C12" s="433"/>
      <c r="D12" s="433"/>
      <c r="E12" s="467"/>
      <c r="F12" s="17" t="s">
        <v>36</v>
      </c>
      <c r="G12" s="419"/>
      <c r="H12" s="419"/>
      <c r="I12" s="419"/>
      <c r="J12" s="419"/>
      <c r="K12" s="420"/>
      <c r="L12" s="421" t="s">
        <v>37</v>
      </c>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3"/>
    </row>
    <row r="13" spans="1:49" ht="21" customHeight="1" thickBot="1">
      <c r="A13" s="439" t="s">
        <v>38</v>
      </c>
      <c r="B13" s="440"/>
      <c r="C13" s="440"/>
      <c r="D13" s="440"/>
      <c r="E13" s="441"/>
      <c r="F13" s="18" t="s">
        <v>39</v>
      </c>
      <c r="G13" s="442"/>
      <c r="H13" s="442"/>
      <c r="I13" s="442"/>
      <c r="J13" s="442"/>
      <c r="K13" s="443"/>
      <c r="L13" s="414" t="s">
        <v>40</v>
      </c>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6"/>
    </row>
    <row r="14" spans="1:49" ht="21" customHeight="1" thickBot="1">
      <c r="A14" s="231" t="s">
        <v>41</v>
      </c>
      <c r="B14" s="232"/>
      <c r="C14" s="232"/>
      <c r="D14" s="232"/>
      <c r="E14" s="281"/>
      <c r="F14" s="19" t="s">
        <v>42</v>
      </c>
      <c r="G14" s="461">
        <f>SUM(G10:K13)</f>
        <v>0</v>
      </c>
      <c r="H14" s="461"/>
      <c r="I14" s="461"/>
      <c r="J14" s="461"/>
      <c r="K14" s="462"/>
      <c r="L14" s="463"/>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5"/>
    </row>
    <row r="15" spans="1:49" ht="10.5" customHeight="1">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1"/>
      <c r="AH15" s="22"/>
      <c r="AI15" s="22"/>
    </row>
    <row r="16" spans="1:49" ht="16.5" customHeight="1" thickBot="1">
      <c r="A16" s="23" t="s">
        <v>43</v>
      </c>
      <c r="B16" s="24"/>
      <c r="C16" s="2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5"/>
      <c r="AI16" s="24"/>
      <c r="AO16" s="121"/>
    </row>
    <row r="17" spans="1:48" ht="21" customHeight="1" thickBot="1">
      <c r="A17" s="231" t="s">
        <v>26</v>
      </c>
      <c r="B17" s="232"/>
      <c r="C17" s="232"/>
      <c r="D17" s="232"/>
      <c r="E17" s="232"/>
      <c r="F17" s="451" t="s">
        <v>27</v>
      </c>
      <c r="G17" s="400"/>
      <c r="H17" s="400"/>
      <c r="I17" s="400"/>
      <c r="J17" s="400"/>
      <c r="K17" s="452"/>
      <c r="L17" s="399" t="s">
        <v>28</v>
      </c>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1"/>
      <c r="AK17" s="376" t="s">
        <v>485</v>
      </c>
      <c r="AL17" s="377"/>
      <c r="AM17" s="377"/>
      <c r="AN17" s="377"/>
      <c r="AO17" s="377"/>
      <c r="AP17" s="377"/>
      <c r="AQ17" s="377"/>
      <c r="AR17" s="377"/>
      <c r="AS17" s="377"/>
      <c r="AT17" s="377"/>
      <c r="AU17" s="377"/>
      <c r="AV17" s="378"/>
    </row>
    <row r="18" spans="1:48" ht="21" customHeight="1">
      <c r="A18" s="313" t="s">
        <v>44</v>
      </c>
      <c r="B18" s="477"/>
      <c r="C18" s="468" t="s">
        <v>45</v>
      </c>
      <c r="D18" s="314"/>
      <c r="E18" s="314"/>
      <c r="F18" s="473" t="str">
        <f>IF(O18="","",IF(OR(X18="",AG18="")=TRUE,"運賃を入力!→",""))</f>
        <v/>
      </c>
      <c r="G18" s="474"/>
      <c r="H18" s="474"/>
      <c r="I18" s="474"/>
      <c r="J18" s="474"/>
      <c r="K18" s="475"/>
      <c r="L18" s="385" t="s">
        <v>46</v>
      </c>
      <c r="M18" s="161"/>
      <c r="N18" s="159" t="s">
        <v>374</v>
      </c>
      <c r="O18" s="437"/>
      <c r="P18" s="437"/>
      <c r="Q18" s="436" t="s">
        <v>47</v>
      </c>
      <c r="R18" s="436"/>
      <c r="S18" s="437"/>
      <c r="T18" s="437"/>
      <c r="U18" s="436" t="s">
        <v>371</v>
      </c>
      <c r="V18" s="436"/>
      <c r="W18" s="93" t="s">
        <v>373</v>
      </c>
      <c r="X18" s="449"/>
      <c r="Y18" s="449"/>
      <c r="Z18" s="449"/>
      <c r="AA18" s="119" t="s">
        <v>425</v>
      </c>
      <c r="AB18" s="116" t="s">
        <v>105</v>
      </c>
      <c r="AC18" s="116" t="s">
        <v>109</v>
      </c>
      <c r="AD18" s="394" t="s">
        <v>112</v>
      </c>
      <c r="AE18" s="394"/>
      <c r="AF18" s="119" t="s">
        <v>472</v>
      </c>
      <c r="AG18" s="413" t="str">
        <f>AQ18</f>
        <v/>
      </c>
      <c r="AH18" s="413"/>
      <c r="AI18" s="90" t="s">
        <v>49</v>
      </c>
      <c r="AJ18" s="402" t="s">
        <v>477</v>
      </c>
      <c r="AK18" s="383" t="str">
        <f>IF(M18="","",IF($W$26&gt;=8,"団券",IF(X18&gt;=$AW$11,"学割+往復割引",IF(X18&gt;=$AW$10,"学割",""))))</f>
        <v/>
      </c>
      <c r="AL18" s="384"/>
      <c r="AM18" s="384"/>
      <c r="AN18" s="384"/>
      <c r="AO18" s="384"/>
      <c r="AP18" s="384"/>
      <c r="AQ18" s="405" t="str">
        <f>IF(M18="","",IF(AK18="団券",ROUNDDOWN(X18*0.5,-1),IF(AK18="学割",ROUNDDOWN(X18*0.8,-1),IF(AK18="学割+往復割引",ROUNDDOWN(ROUNDDOWN(X18*0.9,-1)*0.8,-1),X18))))</f>
        <v/>
      </c>
      <c r="AR18" s="405"/>
      <c r="AS18" s="405"/>
      <c r="AT18" s="405"/>
      <c r="AU18" s="405"/>
      <c r="AV18" s="406"/>
    </row>
    <row r="19" spans="1:48" ht="21" customHeight="1">
      <c r="A19" s="478"/>
      <c r="B19" s="479"/>
      <c r="C19" s="469"/>
      <c r="D19" s="470"/>
      <c r="E19" s="470"/>
      <c r="F19" s="365" t="str">
        <f>IF(O19="","",IF(OR(X19="",AG19="")=TRUE,"運賃を入力!→",""))</f>
        <v/>
      </c>
      <c r="G19" s="366"/>
      <c r="H19" s="366"/>
      <c r="I19" s="366"/>
      <c r="J19" s="366"/>
      <c r="K19" s="367"/>
      <c r="L19" s="386"/>
      <c r="M19" s="162"/>
      <c r="N19" s="143" t="s">
        <v>372</v>
      </c>
      <c r="O19" s="391"/>
      <c r="P19" s="391"/>
      <c r="Q19" s="388" t="s">
        <v>47</v>
      </c>
      <c r="R19" s="388"/>
      <c r="S19" s="391"/>
      <c r="T19" s="391"/>
      <c r="U19" s="388" t="s">
        <v>371</v>
      </c>
      <c r="V19" s="388"/>
      <c r="W19" s="94" t="s">
        <v>373</v>
      </c>
      <c r="X19" s="431"/>
      <c r="Y19" s="431"/>
      <c r="Z19" s="431"/>
      <c r="AA19" s="120" t="s">
        <v>425</v>
      </c>
      <c r="AB19" s="117" t="s">
        <v>105</v>
      </c>
      <c r="AC19" s="117" t="s">
        <v>109</v>
      </c>
      <c r="AD19" s="395" t="s">
        <v>112</v>
      </c>
      <c r="AE19" s="395"/>
      <c r="AF19" s="120" t="s">
        <v>472</v>
      </c>
      <c r="AG19" s="430" t="str">
        <f>AQ19</f>
        <v/>
      </c>
      <c r="AH19" s="430"/>
      <c r="AI19" s="91" t="s">
        <v>49</v>
      </c>
      <c r="AJ19" s="403"/>
      <c r="AK19" s="383" t="str">
        <f>IF(M19="","",IF($W$26&gt;=8,"団券",IF(X19&gt;=$AW$11,"学割+往復割引",IF(X19&gt;=$AW$10,"学割",""))))</f>
        <v/>
      </c>
      <c r="AL19" s="384"/>
      <c r="AM19" s="384"/>
      <c r="AN19" s="384"/>
      <c r="AO19" s="384"/>
      <c r="AP19" s="384"/>
      <c r="AQ19" s="407" t="str">
        <f>IF(M19="","",IF(AK19="団券",ROUNDDOWN(X19*0.5,-1),IF(AK19="学割",ROUNDDOWN(X19*0.8,-1),IF(AK19="学割+往復割引",ROUNDDOWN(ROUNDDOWN(X19*0.9,-1)*0.8,-1),X19))))</f>
        <v/>
      </c>
      <c r="AR19" s="407"/>
      <c r="AS19" s="407"/>
      <c r="AT19" s="407"/>
      <c r="AU19" s="407"/>
      <c r="AV19" s="408"/>
    </row>
    <row r="20" spans="1:48" ht="21" customHeight="1">
      <c r="A20" s="478"/>
      <c r="B20" s="479"/>
      <c r="C20" s="469"/>
      <c r="D20" s="470"/>
      <c r="E20" s="470"/>
      <c r="F20" s="365" t="str">
        <f>IF(O20="","",IF(OR(X20="",AG20="")=TRUE,"運賃を入力!→",""))</f>
        <v/>
      </c>
      <c r="G20" s="366"/>
      <c r="H20" s="366"/>
      <c r="I20" s="366"/>
      <c r="J20" s="366"/>
      <c r="K20" s="367"/>
      <c r="L20" s="386"/>
      <c r="M20" s="162"/>
      <c r="N20" s="143" t="s">
        <v>372</v>
      </c>
      <c r="O20" s="391"/>
      <c r="P20" s="391"/>
      <c r="Q20" s="388" t="s">
        <v>47</v>
      </c>
      <c r="R20" s="388"/>
      <c r="S20" s="391"/>
      <c r="T20" s="391"/>
      <c r="U20" s="388" t="s">
        <v>371</v>
      </c>
      <c r="V20" s="388"/>
      <c r="W20" s="94" t="s">
        <v>373</v>
      </c>
      <c r="X20" s="431"/>
      <c r="Y20" s="431"/>
      <c r="Z20" s="431"/>
      <c r="AA20" s="120" t="s">
        <v>425</v>
      </c>
      <c r="AB20" s="117" t="s">
        <v>105</v>
      </c>
      <c r="AC20" s="117" t="s">
        <v>109</v>
      </c>
      <c r="AD20" s="395" t="s">
        <v>112</v>
      </c>
      <c r="AE20" s="395"/>
      <c r="AF20" s="120" t="s">
        <v>472</v>
      </c>
      <c r="AG20" s="430" t="str">
        <f>AQ20</f>
        <v/>
      </c>
      <c r="AH20" s="430"/>
      <c r="AI20" s="91" t="s">
        <v>49</v>
      </c>
      <c r="AJ20" s="403"/>
      <c r="AK20" s="383" t="str">
        <f>IF(M20="","",IF($W$26&gt;=8,"団券",IF(X20&gt;=$AW$11,"学割+往復割引",IF(X20&gt;=$AW$10,"学割",""))))</f>
        <v/>
      </c>
      <c r="AL20" s="384"/>
      <c r="AM20" s="384"/>
      <c r="AN20" s="384"/>
      <c r="AO20" s="384"/>
      <c r="AP20" s="384"/>
      <c r="AQ20" s="407" t="str">
        <f>IF(M20="","",IF(AK20="団券",ROUNDDOWN(X20*0.5,-1),IF(AK20="学割",ROUNDDOWN(X20*0.8,-1),IF(AK20="学割+往復割引",ROUNDDOWN(ROUNDDOWN(X20*0.9,-1)*0.8,-1),X20))))</f>
        <v/>
      </c>
      <c r="AR20" s="407"/>
      <c r="AS20" s="407"/>
      <c r="AT20" s="407"/>
      <c r="AU20" s="407"/>
      <c r="AV20" s="408"/>
    </row>
    <row r="21" spans="1:48" ht="21" customHeight="1">
      <c r="A21" s="478"/>
      <c r="B21" s="479"/>
      <c r="C21" s="469"/>
      <c r="D21" s="470"/>
      <c r="E21" s="470"/>
      <c r="F21" s="365" t="str">
        <f>IF(O21="","",IF(OR(X21="",AG21="")=TRUE,"運賃を入力!→",""))</f>
        <v/>
      </c>
      <c r="G21" s="366"/>
      <c r="H21" s="366"/>
      <c r="I21" s="366"/>
      <c r="J21" s="366"/>
      <c r="K21" s="367"/>
      <c r="L21" s="386"/>
      <c r="M21" s="162"/>
      <c r="N21" s="143" t="s">
        <v>372</v>
      </c>
      <c r="O21" s="391"/>
      <c r="P21" s="391"/>
      <c r="Q21" s="388" t="s">
        <v>47</v>
      </c>
      <c r="R21" s="388"/>
      <c r="S21" s="391"/>
      <c r="T21" s="391"/>
      <c r="U21" s="388" t="s">
        <v>371</v>
      </c>
      <c r="V21" s="388"/>
      <c r="W21" s="94" t="s">
        <v>373</v>
      </c>
      <c r="X21" s="431"/>
      <c r="Y21" s="431"/>
      <c r="Z21" s="431"/>
      <c r="AA21" s="120" t="s">
        <v>425</v>
      </c>
      <c r="AB21" s="117" t="s">
        <v>105</v>
      </c>
      <c r="AC21" s="117" t="s">
        <v>109</v>
      </c>
      <c r="AD21" s="395" t="s">
        <v>112</v>
      </c>
      <c r="AE21" s="395"/>
      <c r="AF21" s="120" t="s">
        <v>472</v>
      </c>
      <c r="AG21" s="430" t="str">
        <f>AQ21</f>
        <v/>
      </c>
      <c r="AH21" s="430"/>
      <c r="AI21" s="91" t="s">
        <v>49</v>
      </c>
      <c r="AJ21" s="403"/>
      <c r="AK21" s="383" t="str">
        <f>IF(M21="","",IF($W$26&gt;=8,"団券",IF(X21&gt;=$AW$11,"学割+往復割引",IF(X21&gt;=$AW$10,"学割",""))))</f>
        <v/>
      </c>
      <c r="AL21" s="384"/>
      <c r="AM21" s="384"/>
      <c r="AN21" s="384"/>
      <c r="AO21" s="384"/>
      <c r="AP21" s="384"/>
      <c r="AQ21" s="407" t="str">
        <f>IF(M21="","",IF(AK21="団券",ROUNDDOWN(X21*0.5,-1),IF(AK21="学割",ROUNDDOWN(X21*0.8,-1),IF(AK21="学割+往復割引",ROUNDDOWN(ROUNDDOWN(X21*0.9,-1)*0.8,-1),X21))))</f>
        <v/>
      </c>
      <c r="AR21" s="407"/>
      <c r="AS21" s="407"/>
      <c r="AT21" s="407"/>
      <c r="AU21" s="407"/>
      <c r="AV21" s="408"/>
    </row>
    <row r="22" spans="1:48" ht="21" customHeight="1" thickBot="1">
      <c r="A22" s="478"/>
      <c r="B22" s="479"/>
      <c r="C22" s="469"/>
      <c r="D22" s="470"/>
      <c r="E22" s="470"/>
      <c r="F22" s="365" t="str">
        <f>IF(O22="","",IF(OR(X22="",AG22="")=TRUE,"運賃を入力!→",""))</f>
        <v/>
      </c>
      <c r="G22" s="366"/>
      <c r="H22" s="366"/>
      <c r="I22" s="366"/>
      <c r="J22" s="366"/>
      <c r="K22" s="367"/>
      <c r="L22" s="386"/>
      <c r="M22" s="163"/>
      <c r="N22" s="160" t="s">
        <v>372</v>
      </c>
      <c r="O22" s="368"/>
      <c r="P22" s="368"/>
      <c r="Q22" s="411" t="s">
        <v>47</v>
      </c>
      <c r="R22" s="411"/>
      <c r="S22" s="368"/>
      <c r="T22" s="368"/>
      <c r="U22" s="411" t="s">
        <v>371</v>
      </c>
      <c r="V22" s="411"/>
      <c r="W22" s="95" t="s">
        <v>373</v>
      </c>
      <c r="X22" s="412"/>
      <c r="Y22" s="412"/>
      <c r="Z22" s="412"/>
      <c r="AA22" s="155" t="s">
        <v>425</v>
      </c>
      <c r="AB22" s="118" t="s">
        <v>105</v>
      </c>
      <c r="AC22" s="118" t="s">
        <v>109</v>
      </c>
      <c r="AD22" s="398" t="s">
        <v>112</v>
      </c>
      <c r="AE22" s="398"/>
      <c r="AF22" s="155" t="s">
        <v>472</v>
      </c>
      <c r="AG22" s="427" t="str">
        <f>AQ22</f>
        <v/>
      </c>
      <c r="AH22" s="427"/>
      <c r="AI22" s="92" t="s">
        <v>49</v>
      </c>
      <c r="AJ22" s="404"/>
      <c r="AK22" s="374" t="str">
        <f>IF(M22="","",IF($W$26&gt;=8,"団券",IF(X22&gt;=$AW$11,"学割+往復割引",IF(X22&gt;=$AW$10,"学割",""))))</f>
        <v/>
      </c>
      <c r="AL22" s="375"/>
      <c r="AM22" s="375"/>
      <c r="AN22" s="375"/>
      <c r="AO22" s="375"/>
      <c r="AP22" s="375"/>
      <c r="AQ22" s="409" t="str">
        <f>IF(M22="","",IF(AK22="団券",ROUNDDOWN(X22*0.5,-1),IF(AK22="学割",ROUNDDOWN(X22*0.8,-1),IF(AK22="学割+往復割引",ROUNDDOWN(ROUNDDOWN(X22*0.9,-1)*0.8,-1),X22))))</f>
        <v/>
      </c>
      <c r="AR22" s="409"/>
      <c r="AS22" s="409"/>
      <c r="AT22" s="409"/>
      <c r="AU22" s="409"/>
      <c r="AV22" s="410"/>
    </row>
    <row r="23" spans="1:48" ht="21" customHeight="1">
      <c r="A23" s="478"/>
      <c r="B23" s="479"/>
      <c r="C23" s="469"/>
      <c r="D23" s="470"/>
      <c r="E23" s="470"/>
      <c r="F23" s="27" t="s">
        <v>76</v>
      </c>
      <c r="G23" s="488">
        <f>AD26</f>
        <v>0</v>
      </c>
      <c r="H23" s="488"/>
      <c r="I23" s="488"/>
      <c r="J23" s="488"/>
      <c r="K23" s="489"/>
      <c r="L23" s="386"/>
      <c r="M23" s="496" t="str">
        <f>IF($E$1=12,"特急料金のみ","")</f>
        <v>特急料金のみ</v>
      </c>
      <c r="N23" s="143" t="str">
        <f>IF($E$1=16,"","（")</f>
        <v>（</v>
      </c>
      <c r="O23" s="391"/>
      <c r="P23" s="391"/>
      <c r="Q23" s="388" t="str">
        <f>IF($E$1=16,"","）駅～（")</f>
        <v>）駅～（</v>
      </c>
      <c r="R23" s="388"/>
      <c r="S23" s="391"/>
      <c r="T23" s="391"/>
      <c r="U23" s="388" t="str">
        <f>IF($E$1=16,"","）駅・")</f>
        <v>）駅・</v>
      </c>
      <c r="V23" s="388"/>
      <c r="W23" s="429" t="str">
        <f>IF($E$1=16,"","特急等利用　（")</f>
        <v>特急等利用　（</v>
      </c>
      <c r="X23" s="429"/>
      <c r="Y23" s="429"/>
      <c r="Z23" s="429"/>
      <c r="AA23" s="391"/>
      <c r="AB23" s="391"/>
      <c r="AC23" s="391"/>
      <c r="AD23" s="379" t="str">
        <f>IF($E$1=16,"",")円 (自由席)")</f>
        <v>)円 (自由席)</v>
      </c>
      <c r="AE23" s="379"/>
      <c r="AF23" s="379"/>
      <c r="AG23" s="379" t="str">
        <f>IF($E$1=16,"","(利用列車毎に記入)")</f>
        <v>(利用列車毎に記入)</v>
      </c>
      <c r="AH23" s="379"/>
      <c r="AI23" s="380"/>
      <c r="AJ23" s="156"/>
    </row>
    <row r="24" spans="1:48" ht="21" customHeight="1">
      <c r="A24" s="478"/>
      <c r="B24" s="479"/>
      <c r="C24" s="469"/>
      <c r="D24" s="470"/>
      <c r="E24" s="470"/>
      <c r="F24" s="27"/>
      <c r="G24" s="31"/>
      <c r="H24" s="31"/>
      <c r="I24" s="31"/>
      <c r="J24" s="31"/>
      <c r="K24" s="32"/>
      <c r="L24" s="386"/>
      <c r="M24" s="497"/>
      <c r="N24" s="143" t="str">
        <f>IF($E$1=16,"","（")</f>
        <v>（</v>
      </c>
      <c r="O24" s="391"/>
      <c r="P24" s="391"/>
      <c r="Q24" s="388" t="str">
        <f>IF($E$1=16,"","）駅～（")</f>
        <v>）駅～（</v>
      </c>
      <c r="R24" s="388"/>
      <c r="S24" s="391"/>
      <c r="T24" s="391"/>
      <c r="U24" s="388" t="str">
        <f>IF($E$1=16,"","）駅・")</f>
        <v>）駅・</v>
      </c>
      <c r="V24" s="388"/>
      <c r="W24" s="372" t="str">
        <f>IF($E$1=16,"","特急等利用　（")</f>
        <v>特急等利用　（</v>
      </c>
      <c r="X24" s="372"/>
      <c r="Y24" s="372"/>
      <c r="Z24" s="372"/>
      <c r="AA24" s="391"/>
      <c r="AB24" s="391"/>
      <c r="AC24" s="391"/>
      <c r="AD24" s="389" t="str">
        <f>IF($E$1=16,"",")円 (自由席)")</f>
        <v>)円 (自由席)</v>
      </c>
      <c r="AE24" s="389"/>
      <c r="AF24" s="389"/>
      <c r="AG24" s="389" t="str">
        <f>IF($E$1=16,"","(利用列車毎に記入)")</f>
        <v>(利用列車毎に記入)</v>
      </c>
      <c r="AH24" s="389"/>
      <c r="AI24" s="390"/>
      <c r="AJ24" s="156"/>
    </row>
    <row r="25" spans="1:48" ht="21" customHeight="1">
      <c r="A25" s="478"/>
      <c r="B25" s="479"/>
      <c r="C25" s="469"/>
      <c r="D25" s="470"/>
      <c r="E25" s="470"/>
      <c r="F25" s="27"/>
      <c r="G25" s="28"/>
      <c r="H25" s="28"/>
      <c r="I25" s="28"/>
      <c r="J25" s="28"/>
      <c r="K25" s="29"/>
      <c r="L25" s="387"/>
      <c r="M25" s="498"/>
      <c r="N25" s="150" t="str">
        <f>IF($E$1=16,"","（")</f>
        <v>（</v>
      </c>
      <c r="O25" s="382"/>
      <c r="P25" s="382"/>
      <c r="Q25" s="381" t="str">
        <f>IF($E$1=16,"","）駅～（")</f>
        <v>）駅～（</v>
      </c>
      <c r="R25" s="381"/>
      <c r="S25" s="382"/>
      <c r="T25" s="382"/>
      <c r="U25" s="381" t="str">
        <f>IF($E$1=16,"","）駅・")</f>
        <v>）駅・</v>
      </c>
      <c r="V25" s="381"/>
      <c r="W25" s="373" t="str">
        <f>IF($E$1=16,"","特急等利用　（")</f>
        <v>特急等利用　（</v>
      </c>
      <c r="X25" s="373"/>
      <c r="Y25" s="373"/>
      <c r="Z25" s="373"/>
      <c r="AA25" s="382"/>
      <c r="AB25" s="382"/>
      <c r="AC25" s="382"/>
      <c r="AD25" s="396" t="str">
        <f>IF($E$1=16,"",")円 (自由席)")</f>
        <v>)円 (自由席)</v>
      </c>
      <c r="AE25" s="396"/>
      <c r="AF25" s="396"/>
      <c r="AG25" s="396" t="str">
        <f>IF($E$1=16,"","(利用列車毎に記入)")</f>
        <v>(利用列車毎に記入)</v>
      </c>
      <c r="AH25" s="396"/>
      <c r="AI25" s="397"/>
      <c r="AJ25" s="156"/>
    </row>
    <row r="26" spans="1:48" ht="21" customHeight="1">
      <c r="A26" s="478"/>
      <c r="B26" s="479"/>
      <c r="C26" s="471"/>
      <c r="D26" s="472"/>
      <c r="E26" s="472"/>
      <c r="F26" s="33"/>
      <c r="G26" s="34"/>
      <c r="H26" s="34"/>
      <c r="I26" s="34"/>
      <c r="J26" s="34"/>
      <c r="K26" s="35"/>
      <c r="L26" s="491" t="s">
        <v>476</v>
      </c>
      <c r="M26" s="492"/>
      <c r="N26" s="492"/>
      <c r="O26" s="492"/>
      <c r="P26" s="476">
        <f>IF(E1=16,SUM(AG18:AG22),SUM(AG18:AG22)+SUM(AA23:AA25))</f>
        <v>0</v>
      </c>
      <c r="Q26" s="476"/>
      <c r="R26" s="476"/>
      <c r="S26" s="476"/>
      <c r="T26" s="381" t="s">
        <v>77</v>
      </c>
      <c r="U26" s="381"/>
      <c r="V26" s="381"/>
      <c r="W26" s="105">
        <f>'事業報告(様式11)'!AF29</f>
        <v>0</v>
      </c>
      <c r="X26" s="104" t="s">
        <v>385</v>
      </c>
      <c r="Y26" s="36"/>
      <c r="Z26" s="493">
        <v>1</v>
      </c>
      <c r="AA26" s="493"/>
      <c r="AB26" s="8" t="s">
        <v>386</v>
      </c>
      <c r="AC26" s="8" t="s">
        <v>384</v>
      </c>
      <c r="AD26" s="494">
        <f>IF(AA28=0,P26*2*W26*Z26,P26*2*W26)</f>
        <v>0</v>
      </c>
      <c r="AE26" s="494"/>
      <c r="AF26" s="494"/>
      <c r="AG26" s="495"/>
      <c r="AH26" s="58"/>
      <c r="AI26" s="103" t="s">
        <v>383</v>
      </c>
    </row>
    <row r="27" spans="1:48" ht="21" customHeight="1">
      <c r="A27" s="478"/>
      <c r="B27" s="479"/>
      <c r="C27" s="445" t="s">
        <v>50</v>
      </c>
      <c r="D27" s="446"/>
      <c r="E27" s="447"/>
      <c r="F27" s="37" t="s">
        <v>51</v>
      </c>
      <c r="G27" s="369">
        <f>AF27</f>
        <v>0</v>
      </c>
      <c r="H27" s="369"/>
      <c r="I27" s="369"/>
      <c r="J27" s="369"/>
      <c r="K27" s="370"/>
      <c r="L27" s="102" t="s">
        <v>52</v>
      </c>
      <c r="M27" s="490" t="str">
        <f>IF(W27=0,"",AF27/W27)</f>
        <v/>
      </c>
      <c r="N27" s="490"/>
      <c r="O27" s="490"/>
      <c r="P27" s="490"/>
      <c r="Q27" s="59" t="s">
        <v>49</v>
      </c>
      <c r="R27" s="425" t="s">
        <v>467</v>
      </c>
      <c r="S27" s="425"/>
      <c r="T27" s="425"/>
      <c r="U27" s="425"/>
      <c r="V27" s="425"/>
      <c r="W27" s="444"/>
      <c r="X27" s="444"/>
      <c r="Y27" s="53" t="s">
        <v>465</v>
      </c>
      <c r="Z27" s="371" t="s">
        <v>466</v>
      </c>
      <c r="AA27" s="371"/>
      <c r="AB27" s="371"/>
      <c r="AC27" s="371"/>
      <c r="AD27" s="59" t="s">
        <v>48</v>
      </c>
      <c r="AE27" s="59" t="s">
        <v>51</v>
      </c>
      <c r="AF27" s="438"/>
      <c r="AG27" s="438"/>
      <c r="AH27" s="438"/>
      <c r="AI27" s="38" t="s">
        <v>49</v>
      </c>
    </row>
    <row r="28" spans="1:48" ht="18" customHeight="1" thickBot="1">
      <c r="A28" s="315"/>
      <c r="B28" s="480"/>
      <c r="C28" s="448"/>
      <c r="D28" s="316"/>
      <c r="E28" s="312"/>
      <c r="F28" s="39"/>
      <c r="G28" s="40"/>
      <c r="H28" s="40"/>
      <c r="I28" s="40"/>
      <c r="J28" s="40"/>
      <c r="K28" s="41"/>
      <c r="M28" s="176" t="s">
        <v>515</v>
      </c>
      <c r="N28" s="500">
        <f>IF(M27&gt;=2000,2000,M27)</f>
        <v>2000</v>
      </c>
      <c r="O28" s="500"/>
      <c r="P28" s="500"/>
      <c r="Q28" s="501" t="s">
        <v>53</v>
      </c>
      <c r="R28" s="501"/>
      <c r="S28" s="60">
        <f>W27</f>
        <v>0</v>
      </c>
      <c r="T28" s="61" t="s">
        <v>68</v>
      </c>
      <c r="U28" s="428" t="s">
        <v>466</v>
      </c>
      <c r="V28" s="428"/>
      <c r="W28" s="428"/>
      <c r="X28" s="428"/>
      <c r="Y28" s="428"/>
      <c r="Z28" s="153" t="s">
        <v>468</v>
      </c>
      <c r="AA28" s="426">
        <f>N28*S28</f>
        <v>0</v>
      </c>
      <c r="AB28" s="426"/>
      <c r="AC28" s="426"/>
      <c r="AD28" s="426"/>
      <c r="AE28" s="426"/>
      <c r="AF28" s="424" t="s">
        <v>516</v>
      </c>
      <c r="AG28" s="424"/>
      <c r="AH28" s="424"/>
      <c r="AI28" s="42"/>
    </row>
    <row r="29" spans="1:48" ht="21" customHeight="1" thickBot="1">
      <c r="A29" s="231" t="s">
        <v>41</v>
      </c>
      <c r="B29" s="232"/>
      <c r="C29" s="232"/>
      <c r="D29" s="232"/>
      <c r="E29" s="232"/>
      <c r="F29" s="39" t="s">
        <v>54</v>
      </c>
      <c r="G29" s="461">
        <f>G27+G23</f>
        <v>0</v>
      </c>
      <c r="H29" s="461"/>
      <c r="I29" s="461"/>
      <c r="J29" s="461"/>
      <c r="K29" s="462"/>
      <c r="L29" s="482"/>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4"/>
    </row>
    <row r="30" spans="1:48" ht="12" customHeight="1" thickBot="1">
      <c r="A30" s="10"/>
      <c r="B30" s="10"/>
      <c r="C30" s="10"/>
      <c r="D30" s="10"/>
      <c r="E30" s="10"/>
      <c r="F30" s="30"/>
      <c r="G30" s="43"/>
      <c r="H30" s="43"/>
      <c r="I30" s="43"/>
      <c r="J30" s="43"/>
      <c r="K30" s="43"/>
      <c r="L30" s="30"/>
      <c r="M30" s="30"/>
      <c r="N30" s="30"/>
      <c r="O30" s="30"/>
      <c r="P30" s="30"/>
      <c r="Q30" s="30"/>
      <c r="R30" s="30"/>
      <c r="S30" s="30"/>
      <c r="T30" s="30"/>
      <c r="U30" s="30"/>
      <c r="V30" s="30"/>
      <c r="W30" s="30"/>
      <c r="X30" s="30"/>
      <c r="Y30" s="30"/>
      <c r="Z30" s="30"/>
      <c r="AA30" s="30"/>
      <c r="AB30" s="30"/>
      <c r="AC30" s="30"/>
      <c r="AD30" s="30"/>
      <c r="AE30" s="30"/>
      <c r="AF30" s="30"/>
      <c r="AG30" s="26"/>
      <c r="AH30" s="22"/>
      <c r="AI30" s="22"/>
    </row>
    <row r="31" spans="1:48" ht="21.75" customHeight="1" thickBot="1">
      <c r="A31" s="485" t="s">
        <v>55</v>
      </c>
      <c r="B31" s="486"/>
      <c r="C31" s="486"/>
      <c r="D31" s="486"/>
      <c r="E31" s="487"/>
      <c r="F31" s="19" t="s">
        <v>56</v>
      </c>
      <c r="G31" s="461">
        <f>ROUNDDOWN(AD26/3,-1)+AA28</f>
        <v>0</v>
      </c>
      <c r="H31" s="461"/>
      <c r="I31" s="461"/>
      <c r="J31" s="461"/>
      <c r="K31" s="462"/>
      <c r="L31" s="502" t="s">
        <v>57</v>
      </c>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4"/>
    </row>
    <row r="32" spans="1:48" ht="7.5" customHeight="1">
      <c r="A32" s="10"/>
      <c r="B32" s="10"/>
      <c r="C32" s="10"/>
      <c r="D32" s="10"/>
      <c r="E32" s="10"/>
      <c r="F32" s="9"/>
      <c r="G32" s="9"/>
      <c r="H32" s="9"/>
      <c r="I32" s="9"/>
      <c r="J32" s="9"/>
      <c r="K32" s="9"/>
      <c r="L32" s="9"/>
      <c r="M32" s="9"/>
      <c r="N32" s="9"/>
      <c r="O32" s="10"/>
      <c r="P32" s="10"/>
      <c r="Q32" s="10"/>
      <c r="R32" s="10"/>
      <c r="S32" s="10"/>
      <c r="T32" s="10"/>
      <c r="U32" s="10"/>
      <c r="V32" s="10"/>
      <c r="W32" s="10"/>
      <c r="X32" s="10"/>
      <c r="Y32" s="10"/>
      <c r="Z32" s="10"/>
      <c r="AA32" s="10"/>
      <c r="AB32" s="10"/>
      <c r="AC32" s="10"/>
      <c r="AD32" s="10"/>
      <c r="AE32" s="10"/>
      <c r="AF32" s="10"/>
      <c r="AG32" s="13"/>
      <c r="AH32" s="22"/>
      <c r="AI32" s="22"/>
    </row>
    <row r="33" spans="1:76" ht="15" customHeight="1">
      <c r="A33" s="8" t="s">
        <v>58</v>
      </c>
    </row>
    <row r="34" spans="1:76" ht="15" customHeight="1">
      <c r="A34" s="9" t="s">
        <v>78</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1:76" ht="15" customHeight="1">
      <c r="A35" s="9" t="s">
        <v>79</v>
      </c>
    </row>
    <row r="36" spans="1:76" ht="15" customHeight="1">
      <c r="A36" s="8" t="s">
        <v>80</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row>
    <row r="37" spans="1:76" ht="18" customHeight="1">
      <c r="A37" s="8" t="s">
        <v>59</v>
      </c>
    </row>
    <row r="38" spans="1:76" ht="15" customHeight="1">
      <c r="A38" s="8" t="s">
        <v>60</v>
      </c>
      <c r="B38" s="10"/>
      <c r="D38" s="10" t="s">
        <v>61</v>
      </c>
      <c r="E38" s="8" t="s">
        <v>82</v>
      </c>
    </row>
    <row r="39" spans="1:76" ht="15" customHeight="1">
      <c r="A39" s="8" t="s">
        <v>62</v>
      </c>
    </row>
    <row r="40" spans="1:76" ht="15" customHeight="1">
      <c r="A40" s="8" t="s">
        <v>63</v>
      </c>
      <c r="B40" s="10" t="s">
        <v>61</v>
      </c>
      <c r="C40" s="499" t="s">
        <v>85</v>
      </c>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row>
    <row r="41" spans="1:76" ht="15" customHeight="1">
      <c r="B41" s="10"/>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row>
    <row r="42" spans="1:76" ht="23.25" customHeight="1">
      <c r="B42" s="10"/>
      <c r="C42" s="499"/>
      <c r="D42" s="499"/>
      <c r="E42" s="499"/>
      <c r="F42" s="499"/>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row>
    <row r="43" spans="1:76" ht="15" customHeight="1">
      <c r="B43" s="10"/>
      <c r="C43" s="499" t="s">
        <v>499</v>
      </c>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row>
    <row r="44" spans="1:76" ht="15" customHeight="1">
      <c r="A44" s="8" t="s">
        <v>51</v>
      </c>
      <c r="B44" s="10" t="s">
        <v>61</v>
      </c>
      <c r="C44" s="481" t="s">
        <v>86</v>
      </c>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row>
    <row r="45" spans="1:76" s="44" customFormat="1" ht="14.25" customHeight="1">
      <c r="B45" s="45"/>
      <c r="C45" s="481"/>
      <c r="D45" s="481"/>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row>
    <row r="46" spans="1:76" ht="15" customHeight="1">
      <c r="A46" s="8" t="s">
        <v>56</v>
      </c>
      <c r="B46" s="10" t="s">
        <v>61</v>
      </c>
      <c r="C46" s="8" t="s">
        <v>81</v>
      </c>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row>
    <row r="47" spans="1:76" ht="18" customHeight="1">
      <c r="A47" s="8" t="s">
        <v>64</v>
      </c>
      <c r="B47" s="46"/>
    </row>
    <row r="48" spans="1:76" ht="15" customHeight="1">
      <c r="A48" s="8" t="s">
        <v>500</v>
      </c>
      <c r="B48" s="46"/>
    </row>
    <row r="49" spans="1:1">
      <c r="A49" s="8" t="s">
        <v>533</v>
      </c>
    </row>
  </sheetData>
  <sheetProtection algorithmName="SHA-512" hashValue="TBBYE/N1tWVR+ZsT84S32hGmA9ocrgkwgwO35+QoqE2hlspAEAh3SGlZtTxub+SsUkpynZgt6vUEmpFg8pDoDA==" saltValue="ZS3reyr3E/TXlzY64znH3g==" spinCount="100000" sheet="1" formatCells="0"/>
  <mergeCells count="143">
    <mergeCell ref="C44:AI45"/>
    <mergeCell ref="G29:K29"/>
    <mergeCell ref="L29:AI29"/>
    <mergeCell ref="A31:E31"/>
    <mergeCell ref="G31:K31"/>
    <mergeCell ref="AD23:AF23"/>
    <mergeCell ref="AD24:AF24"/>
    <mergeCell ref="AD25:AF25"/>
    <mergeCell ref="AA25:AC25"/>
    <mergeCell ref="G23:K23"/>
    <mergeCell ref="M27:P27"/>
    <mergeCell ref="L26:O26"/>
    <mergeCell ref="Z26:AA26"/>
    <mergeCell ref="AD26:AG26"/>
    <mergeCell ref="M23:M25"/>
    <mergeCell ref="C43:AI43"/>
    <mergeCell ref="C40:AI42"/>
    <mergeCell ref="A29:E29"/>
    <mergeCell ref="N28:P28"/>
    <mergeCell ref="Q28:R28"/>
    <mergeCell ref="L31:AI31"/>
    <mergeCell ref="F9:K9"/>
    <mergeCell ref="O23:P23"/>
    <mergeCell ref="Q23:R23"/>
    <mergeCell ref="S23:T23"/>
    <mergeCell ref="L9:AI9"/>
    <mergeCell ref="AA23:AC23"/>
    <mergeCell ref="F17:K17"/>
    <mergeCell ref="O18:P18"/>
    <mergeCell ref="A10:E10"/>
    <mergeCell ref="G10:K10"/>
    <mergeCell ref="L10:AI10"/>
    <mergeCell ref="G14:K14"/>
    <mergeCell ref="L14:AI14"/>
    <mergeCell ref="S20:T20"/>
    <mergeCell ref="G12:K12"/>
    <mergeCell ref="A11:E11"/>
    <mergeCell ref="A12:E12"/>
    <mergeCell ref="C18:E26"/>
    <mergeCell ref="U25:V25"/>
    <mergeCell ref="Q21:R21"/>
    <mergeCell ref="F18:K18"/>
    <mergeCell ref="F19:K19"/>
    <mergeCell ref="P26:S26"/>
    <mergeCell ref="A18:B28"/>
    <mergeCell ref="L12:AI12"/>
    <mergeCell ref="Q18:R18"/>
    <mergeCell ref="S18:T18"/>
    <mergeCell ref="U18:V18"/>
    <mergeCell ref="A14:E14"/>
    <mergeCell ref="AF27:AH27"/>
    <mergeCell ref="O24:P24"/>
    <mergeCell ref="O25:P25"/>
    <mergeCell ref="U21:V21"/>
    <mergeCell ref="S22:T22"/>
    <mergeCell ref="Q20:R20"/>
    <mergeCell ref="O19:P19"/>
    <mergeCell ref="O20:P20"/>
    <mergeCell ref="U22:V22"/>
    <mergeCell ref="A13:E13"/>
    <mergeCell ref="G13:K13"/>
    <mergeCell ref="W27:X27"/>
    <mergeCell ref="U23:V23"/>
    <mergeCell ref="X19:Z19"/>
    <mergeCell ref="X21:Z21"/>
    <mergeCell ref="C27:E28"/>
    <mergeCell ref="X18:Z18"/>
    <mergeCell ref="F20:K20"/>
    <mergeCell ref="F21:K21"/>
    <mergeCell ref="X5:AI5"/>
    <mergeCell ref="X6:AG6"/>
    <mergeCell ref="AH6:AI6"/>
    <mergeCell ref="X7:AI7"/>
    <mergeCell ref="T4:W4"/>
    <mergeCell ref="B4:R7"/>
    <mergeCell ref="T5:W5"/>
    <mergeCell ref="X4:AI4"/>
    <mergeCell ref="T6:W6"/>
    <mergeCell ref="T7:W7"/>
    <mergeCell ref="A1:D1"/>
    <mergeCell ref="E1:F1"/>
    <mergeCell ref="B2:D2"/>
    <mergeCell ref="E2:F2"/>
    <mergeCell ref="S21:T21"/>
    <mergeCell ref="G11:K11"/>
    <mergeCell ref="L11:AI11"/>
    <mergeCell ref="AF28:AH28"/>
    <mergeCell ref="R27:V27"/>
    <mergeCell ref="U24:V24"/>
    <mergeCell ref="Q24:R24"/>
    <mergeCell ref="AA28:AE28"/>
    <mergeCell ref="AG22:AH22"/>
    <mergeCell ref="S24:T24"/>
    <mergeCell ref="U28:Y28"/>
    <mergeCell ref="AA24:AC24"/>
    <mergeCell ref="T26:V26"/>
    <mergeCell ref="W23:Z23"/>
    <mergeCell ref="A9:E9"/>
    <mergeCell ref="AG21:AH21"/>
    <mergeCell ref="AG20:AH20"/>
    <mergeCell ref="AG19:AH19"/>
    <mergeCell ref="X20:Z20"/>
    <mergeCell ref="A17:E17"/>
    <mergeCell ref="AV9:AW9"/>
    <mergeCell ref="AD18:AE18"/>
    <mergeCell ref="AD19:AE19"/>
    <mergeCell ref="AD20:AE20"/>
    <mergeCell ref="AD21:AE21"/>
    <mergeCell ref="AG25:AI25"/>
    <mergeCell ref="AD22:AE22"/>
    <mergeCell ref="L17:AI17"/>
    <mergeCell ref="AJ18:AJ22"/>
    <mergeCell ref="AK20:AP20"/>
    <mergeCell ref="AQ18:AV18"/>
    <mergeCell ref="AQ19:AV19"/>
    <mergeCell ref="AQ20:AV20"/>
    <mergeCell ref="AQ21:AV21"/>
    <mergeCell ref="AQ22:AV22"/>
    <mergeCell ref="AK18:AP18"/>
    <mergeCell ref="AK19:AP19"/>
    <mergeCell ref="Q22:R22"/>
    <mergeCell ref="Q19:R19"/>
    <mergeCell ref="S19:T19"/>
    <mergeCell ref="X22:Z22"/>
    <mergeCell ref="U19:V19"/>
    <mergeCell ref="AG18:AH18"/>
    <mergeCell ref="L13:AI13"/>
    <mergeCell ref="F22:K22"/>
    <mergeCell ref="O22:P22"/>
    <mergeCell ref="G27:K27"/>
    <mergeCell ref="Z27:AC27"/>
    <mergeCell ref="W24:Z24"/>
    <mergeCell ref="W25:Z25"/>
    <mergeCell ref="AK22:AP22"/>
    <mergeCell ref="AK17:AV17"/>
    <mergeCell ref="AG23:AI23"/>
    <mergeCell ref="Q25:R25"/>
    <mergeCell ref="S25:T25"/>
    <mergeCell ref="AK21:AP21"/>
    <mergeCell ref="L18:L25"/>
    <mergeCell ref="U20:V20"/>
    <mergeCell ref="AG24:AI24"/>
    <mergeCell ref="O21:P21"/>
  </mergeCells>
  <phoneticPr fontId="19"/>
  <dataValidations count="1">
    <dataValidation type="list" allowBlank="1" showInputMessage="1" showErrorMessage="1" sqref="M18:M22" xr:uid="{00000000-0002-0000-0500-000000000000}">
      <formula1>"JR"</formula1>
    </dataValidation>
  </dataValidations>
  <pageMargins left="0.70866141732283472" right="0.51181102362204722" top="0.74803149606299213" bottom="0.55118110236220474" header="0.31496062992125984" footer="0.31496062992125984"/>
  <pageSetup paperSize="9" scale="9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Y46"/>
  <sheetViews>
    <sheetView zoomScaleNormal="100" workbookViewId="0">
      <selection activeCell="V21" sqref="V21:Z21"/>
    </sheetView>
  </sheetViews>
  <sheetFormatPr defaultColWidth="9" defaultRowHeight="13.2"/>
  <cols>
    <col min="1" max="1" width="2.6640625" style="8" customWidth="1"/>
    <col min="2" max="5" width="2.21875" style="8" customWidth="1"/>
    <col min="6" max="6" width="2.88671875" style="8" customWidth="1"/>
    <col min="7" max="11" width="2.109375" style="8" customWidth="1"/>
    <col min="12" max="12" width="2.6640625" style="8" customWidth="1"/>
    <col min="13" max="15" width="2.33203125" style="8" customWidth="1"/>
    <col min="16" max="17" width="2.77734375" style="8" customWidth="1"/>
    <col min="18" max="18" width="2.88671875" style="8" customWidth="1"/>
    <col min="19" max="19" width="2.33203125" style="8" customWidth="1"/>
    <col min="20" max="21" width="1.33203125" style="8" customWidth="1"/>
    <col min="22" max="36" width="2.77734375" style="8" customWidth="1"/>
    <col min="37" max="133" width="2.88671875" style="8" customWidth="1"/>
    <col min="134" max="16384" width="9" style="8"/>
  </cols>
  <sheetData>
    <row r="1" spans="1:54" ht="16.5" customHeight="1">
      <c r="A1" s="417" t="s">
        <v>88</v>
      </c>
      <c r="B1" s="417"/>
      <c r="C1" s="417"/>
      <c r="D1" s="417"/>
      <c r="E1" s="246">
        <f>'鑑(様式10)'!D1+2</f>
        <v>12</v>
      </c>
      <c r="F1" s="246"/>
      <c r="AA1" s="598" t="s">
        <v>427</v>
      </c>
      <c r="AB1" s="598"/>
      <c r="AC1" s="598"/>
      <c r="AD1" s="598"/>
      <c r="AE1" s="598"/>
      <c r="AF1" s="598"/>
      <c r="AG1" s="598"/>
      <c r="AH1" s="598"/>
      <c r="AI1" s="598"/>
      <c r="AJ1" s="598"/>
    </row>
    <row r="2" spans="1:54" ht="18" customHeight="1">
      <c r="A2" s="9"/>
      <c r="B2" s="247" t="str">
        <f>'鑑(様式10)'!F12</f>
        <v>令和</v>
      </c>
      <c r="C2" s="247"/>
      <c r="D2" s="247"/>
      <c r="E2" s="418">
        <f>'鑑(様式10)'!H12</f>
        <v>8</v>
      </c>
      <c r="F2" s="418"/>
      <c r="G2" s="52" t="str">
        <f>'鑑(様式10)'!J12&amp;'鑑(様式10)'!L12&amp;"選手派遣費収支決算書(高体連補助対象者分)"</f>
        <v>年度　全国高等学校総合体育大会選手派遣費収支決算書(高体連補助対象者分)</v>
      </c>
      <c r="H2" s="56"/>
      <c r="I2" s="57"/>
      <c r="J2" s="52"/>
      <c r="K2" s="52"/>
      <c r="L2" s="52"/>
      <c r="M2" s="52"/>
      <c r="N2" s="52"/>
      <c r="O2" s="52"/>
      <c r="P2" s="52"/>
      <c r="Q2" s="52"/>
      <c r="R2" s="52"/>
      <c r="S2" s="52"/>
      <c r="T2" s="52"/>
      <c r="U2" s="52"/>
      <c r="V2" s="52"/>
      <c r="W2" s="52"/>
      <c r="X2" s="52"/>
      <c r="Y2" s="52"/>
      <c r="Z2" s="52"/>
      <c r="AA2" s="52"/>
      <c r="AL2" s="586" t="s">
        <v>453</v>
      </c>
      <c r="AM2" s="587"/>
      <c r="AN2" s="587"/>
      <c r="AO2" s="587"/>
      <c r="AP2" s="587"/>
      <c r="AQ2" s="587"/>
      <c r="AR2" s="587"/>
      <c r="AS2" s="587"/>
      <c r="AT2" s="587"/>
      <c r="AU2" s="587"/>
      <c r="AV2" s="587"/>
      <c r="AW2" s="587"/>
      <c r="AX2" s="587"/>
      <c r="AY2" s="587"/>
      <c r="AZ2" s="587"/>
      <c r="BA2" s="588"/>
      <c r="BB2" s="62"/>
    </row>
    <row r="3" spans="1:54" ht="8.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L3" s="589"/>
      <c r="AM3" s="590"/>
      <c r="AN3" s="590"/>
      <c r="AO3" s="590"/>
      <c r="AP3" s="590"/>
      <c r="AQ3" s="590"/>
      <c r="AR3" s="590"/>
      <c r="AS3" s="590"/>
      <c r="AT3" s="590"/>
      <c r="AU3" s="590"/>
      <c r="AV3" s="590"/>
      <c r="AW3" s="590"/>
      <c r="AX3" s="590"/>
      <c r="AY3" s="590"/>
      <c r="AZ3" s="590"/>
      <c r="BA3" s="591"/>
      <c r="BB3" s="62"/>
    </row>
    <row r="4" spans="1:54" ht="19.5" customHeight="1">
      <c r="B4" s="435" t="str">
        <f>IF(G14=G30,"","収支が合いません、要修正です！")</f>
        <v/>
      </c>
      <c r="C4" s="435"/>
      <c r="D4" s="435"/>
      <c r="E4" s="435"/>
      <c r="F4" s="435"/>
      <c r="G4" s="435"/>
      <c r="H4" s="435"/>
      <c r="I4" s="435"/>
      <c r="J4" s="435"/>
      <c r="K4" s="435"/>
      <c r="L4" s="435"/>
      <c r="M4" s="435"/>
      <c r="N4" s="435"/>
      <c r="O4" s="435"/>
      <c r="P4" s="435"/>
      <c r="Q4" s="435"/>
      <c r="S4" s="432" t="s">
        <v>2</v>
      </c>
      <c r="T4" s="433"/>
      <c r="U4" s="433"/>
      <c r="V4" s="434"/>
      <c r="W4" s="256">
        <f>'事業報告(様式11)'!V4</f>
        <v>0</v>
      </c>
      <c r="X4" s="356"/>
      <c r="Y4" s="356"/>
      <c r="Z4" s="356"/>
      <c r="AA4" s="356"/>
      <c r="AB4" s="356"/>
      <c r="AC4" s="356"/>
      <c r="AD4" s="356"/>
      <c r="AE4" s="356"/>
      <c r="AF4" s="356"/>
      <c r="AG4" s="356"/>
      <c r="AH4" s="356"/>
      <c r="AI4" s="356"/>
      <c r="AJ4" s="357"/>
      <c r="AL4" s="589"/>
      <c r="AM4" s="590"/>
      <c r="AN4" s="590"/>
      <c r="AO4" s="590"/>
      <c r="AP4" s="590"/>
      <c r="AQ4" s="590"/>
      <c r="AR4" s="590"/>
      <c r="AS4" s="590"/>
      <c r="AT4" s="590"/>
      <c r="AU4" s="590"/>
      <c r="AV4" s="590"/>
      <c r="AW4" s="590"/>
      <c r="AX4" s="590"/>
      <c r="AY4" s="590"/>
      <c r="AZ4" s="590"/>
      <c r="BA4" s="591"/>
      <c r="BB4" s="62"/>
    </row>
    <row r="5" spans="1:54" ht="19.5" customHeight="1">
      <c r="B5" s="435"/>
      <c r="C5" s="435"/>
      <c r="D5" s="435"/>
      <c r="E5" s="435"/>
      <c r="F5" s="435"/>
      <c r="G5" s="435"/>
      <c r="H5" s="435"/>
      <c r="I5" s="435"/>
      <c r="J5" s="435"/>
      <c r="K5" s="435"/>
      <c r="L5" s="435"/>
      <c r="M5" s="435"/>
      <c r="N5" s="435"/>
      <c r="O5" s="435"/>
      <c r="P5" s="435"/>
      <c r="Q5" s="435"/>
      <c r="S5" s="432" t="s">
        <v>370</v>
      </c>
      <c r="T5" s="433"/>
      <c r="U5" s="433"/>
      <c r="V5" s="434"/>
      <c r="W5" s="256" t="str">
        <f>'事業報告(様式11)'!V5</f>
        <v>全日制</v>
      </c>
      <c r="X5" s="356"/>
      <c r="Y5" s="356"/>
      <c r="Z5" s="356"/>
      <c r="AA5" s="356"/>
      <c r="AB5" s="356"/>
      <c r="AC5" s="356"/>
      <c r="AD5" s="356"/>
      <c r="AE5" s="356"/>
      <c r="AF5" s="356"/>
      <c r="AG5" s="356"/>
      <c r="AH5" s="356"/>
      <c r="AI5" s="356"/>
      <c r="AJ5" s="357"/>
      <c r="AL5" s="589"/>
      <c r="AM5" s="590"/>
      <c r="AN5" s="590"/>
      <c r="AO5" s="590"/>
      <c r="AP5" s="590"/>
      <c r="AQ5" s="590"/>
      <c r="AR5" s="590"/>
      <c r="AS5" s="590"/>
      <c r="AT5" s="590"/>
      <c r="AU5" s="590"/>
      <c r="AV5" s="590"/>
      <c r="AW5" s="590"/>
      <c r="AX5" s="590"/>
      <c r="AY5" s="590"/>
      <c r="AZ5" s="590"/>
      <c r="BA5" s="591"/>
      <c r="BB5" s="62"/>
    </row>
    <row r="6" spans="1:54" ht="19.5" customHeight="1">
      <c r="B6" s="435"/>
      <c r="C6" s="435"/>
      <c r="D6" s="435"/>
      <c r="E6" s="435"/>
      <c r="F6" s="435"/>
      <c r="G6" s="435"/>
      <c r="H6" s="435"/>
      <c r="I6" s="435"/>
      <c r="J6" s="435"/>
      <c r="K6" s="435"/>
      <c r="L6" s="435"/>
      <c r="M6" s="435"/>
      <c r="N6" s="435"/>
      <c r="O6" s="435"/>
      <c r="P6" s="435"/>
      <c r="Q6" s="435"/>
      <c r="S6" s="432" t="s">
        <v>10</v>
      </c>
      <c r="T6" s="433"/>
      <c r="U6" s="433"/>
      <c r="V6" s="434"/>
      <c r="W6" s="256">
        <f>'事業報告(様式11)'!V6</f>
        <v>0</v>
      </c>
      <c r="X6" s="356"/>
      <c r="Y6" s="356"/>
      <c r="Z6" s="356"/>
      <c r="AA6" s="356"/>
      <c r="AB6" s="356"/>
      <c r="AC6" s="356"/>
      <c r="AD6" s="356"/>
      <c r="AE6" s="356"/>
      <c r="AF6" s="356"/>
      <c r="AG6" s="356"/>
      <c r="AH6" s="356"/>
      <c r="AI6" s="266" t="str">
        <f>'事業報告(様式11)'!AC6</f>
        <v/>
      </c>
      <c r="AJ6" s="267"/>
      <c r="AL6" s="589"/>
      <c r="AM6" s="590"/>
      <c r="AN6" s="590"/>
      <c r="AO6" s="590"/>
      <c r="AP6" s="590"/>
      <c r="AQ6" s="590"/>
      <c r="AR6" s="590"/>
      <c r="AS6" s="590"/>
      <c r="AT6" s="590"/>
      <c r="AU6" s="590"/>
      <c r="AV6" s="590"/>
      <c r="AW6" s="590"/>
      <c r="AX6" s="590"/>
      <c r="AY6" s="590"/>
      <c r="AZ6" s="590"/>
      <c r="BA6" s="591"/>
      <c r="BB6" s="62"/>
    </row>
    <row r="7" spans="1:54" ht="19.5" customHeight="1">
      <c r="B7" s="435"/>
      <c r="C7" s="435"/>
      <c r="D7" s="435"/>
      <c r="E7" s="435"/>
      <c r="F7" s="435"/>
      <c r="G7" s="435"/>
      <c r="H7" s="435"/>
      <c r="I7" s="435"/>
      <c r="J7" s="435"/>
      <c r="K7" s="435"/>
      <c r="L7" s="435"/>
      <c r="M7" s="435"/>
      <c r="N7" s="435"/>
      <c r="O7" s="435"/>
      <c r="P7" s="435"/>
      <c r="Q7" s="435"/>
      <c r="S7" s="595" t="s">
        <v>24</v>
      </c>
      <c r="T7" s="596"/>
      <c r="U7" s="596"/>
      <c r="V7" s="597"/>
      <c r="W7" s="256">
        <f>'事業報告(様式11)'!V7</f>
        <v>0</v>
      </c>
      <c r="X7" s="356"/>
      <c r="Y7" s="356"/>
      <c r="Z7" s="356"/>
      <c r="AA7" s="356"/>
      <c r="AB7" s="356"/>
      <c r="AC7" s="356"/>
      <c r="AD7" s="356"/>
      <c r="AE7" s="356"/>
      <c r="AF7" s="356"/>
      <c r="AG7" s="356"/>
      <c r="AH7" s="356"/>
      <c r="AI7" s="356"/>
      <c r="AJ7" s="357"/>
      <c r="AL7" s="592"/>
      <c r="AM7" s="593"/>
      <c r="AN7" s="593"/>
      <c r="AO7" s="593"/>
      <c r="AP7" s="593"/>
      <c r="AQ7" s="593"/>
      <c r="AR7" s="593"/>
      <c r="AS7" s="593"/>
      <c r="AT7" s="593"/>
      <c r="AU7" s="593"/>
      <c r="AV7" s="593"/>
      <c r="AW7" s="593"/>
      <c r="AX7" s="593"/>
      <c r="AY7" s="593"/>
      <c r="AZ7" s="593"/>
      <c r="BA7" s="594"/>
      <c r="BB7" s="62"/>
    </row>
    <row r="8" spans="1:54" ht="14.25" customHeight="1" thickBot="1">
      <c r="A8" s="14" t="s">
        <v>25</v>
      </c>
      <c r="AI8" s="15"/>
      <c r="AL8" s="62"/>
      <c r="AM8" s="62"/>
      <c r="AN8" s="62"/>
      <c r="AO8" s="62"/>
      <c r="AP8" s="62"/>
      <c r="AQ8" s="62"/>
      <c r="AR8" s="62"/>
      <c r="AS8" s="62"/>
      <c r="AT8" s="62"/>
      <c r="AU8" s="62"/>
      <c r="AV8" s="62"/>
      <c r="AW8" s="62"/>
      <c r="AX8" s="62"/>
      <c r="AY8" s="62"/>
      <c r="AZ8" s="62"/>
      <c r="BA8" s="62"/>
      <c r="BB8" s="62"/>
    </row>
    <row r="9" spans="1:54" ht="21" customHeight="1" thickBot="1">
      <c r="A9" s="231" t="s">
        <v>26</v>
      </c>
      <c r="B9" s="232"/>
      <c r="C9" s="232"/>
      <c r="D9" s="232"/>
      <c r="E9" s="281"/>
      <c r="F9" s="231" t="s">
        <v>27</v>
      </c>
      <c r="G9" s="232"/>
      <c r="H9" s="232"/>
      <c r="I9" s="232"/>
      <c r="J9" s="232"/>
      <c r="K9" s="233"/>
      <c r="L9" s="450" t="s">
        <v>28</v>
      </c>
      <c r="M9" s="232"/>
      <c r="N9" s="232"/>
      <c r="O9" s="232"/>
      <c r="P9" s="232"/>
      <c r="Q9" s="232"/>
      <c r="R9" s="232"/>
      <c r="S9" s="232"/>
      <c r="T9" s="232"/>
      <c r="U9" s="232"/>
      <c r="V9" s="232"/>
      <c r="W9" s="232"/>
      <c r="X9" s="232"/>
      <c r="Y9" s="232"/>
      <c r="Z9" s="232"/>
      <c r="AA9" s="232"/>
      <c r="AB9" s="232"/>
      <c r="AC9" s="232"/>
      <c r="AD9" s="232"/>
      <c r="AE9" s="232"/>
      <c r="AF9" s="232"/>
      <c r="AG9" s="232"/>
      <c r="AH9" s="232"/>
      <c r="AI9" s="232"/>
      <c r="AJ9" s="281"/>
      <c r="AL9" s="62"/>
      <c r="AM9" s="62"/>
      <c r="AN9" s="62"/>
      <c r="AO9" s="62"/>
      <c r="AP9" s="62"/>
      <c r="AQ9" s="62"/>
      <c r="AR9" s="62"/>
      <c r="AS9" s="62"/>
      <c r="AT9" s="62"/>
      <c r="AU9" s="62"/>
      <c r="AV9" s="62"/>
      <c r="AW9" s="62"/>
      <c r="AX9" s="62"/>
      <c r="AY9" s="62"/>
      <c r="AZ9" s="62"/>
      <c r="BA9" s="62"/>
      <c r="BB9" s="62"/>
    </row>
    <row r="10" spans="1:54" ht="21" customHeight="1">
      <c r="A10" s="453" t="s">
        <v>29</v>
      </c>
      <c r="B10" s="454"/>
      <c r="C10" s="454"/>
      <c r="D10" s="454"/>
      <c r="E10" s="455"/>
      <c r="F10" s="16" t="s">
        <v>30</v>
      </c>
      <c r="G10" s="584">
        <f>G32</f>
        <v>0</v>
      </c>
      <c r="H10" s="584"/>
      <c r="I10" s="584"/>
      <c r="J10" s="584"/>
      <c r="K10" s="585"/>
      <c r="L10" s="458" t="s">
        <v>31</v>
      </c>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60"/>
    </row>
    <row r="11" spans="1:54" ht="21" customHeight="1">
      <c r="A11" s="466" t="s">
        <v>32</v>
      </c>
      <c r="B11" s="433"/>
      <c r="C11" s="433"/>
      <c r="D11" s="433"/>
      <c r="E11" s="467"/>
      <c r="F11" s="17" t="s">
        <v>33</v>
      </c>
      <c r="G11" s="419"/>
      <c r="H11" s="419"/>
      <c r="I11" s="419"/>
      <c r="J11" s="419"/>
      <c r="K11" s="420"/>
      <c r="L11" s="421" t="s">
        <v>34</v>
      </c>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3"/>
    </row>
    <row r="12" spans="1:54" ht="21" customHeight="1">
      <c r="A12" s="466" t="s">
        <v>35</v>
      </c>
      <c r="B12" s="433"/>
      <c r="C12" s="433"/>
      <c r="D12" s="433"/>
      <c r="E12" s="467"/>
      <c r="F12" s="17" t="s">
        <v>36</v>
      </c>
      <c r="G12" s="419"/>
      <c r="H12" s="419"/>
      <c r="I12" s="419"/>
      <c r="J12" s="419"/>
      <c r="K12" s="420"/>
      <c r="L12" s="421" t="s">
        <v>37</v>
      </c>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3"/>
    </row>
    <row r="13" spans="1:54" ht="21" customHeight="1" thickBot="1">
      <c r="A13" s="439" t="s">
        <v>38</v>
      </c>
      <c r="B13" s="440"/>
      <c r="C13" s="440"/>
      <c r="D13" s="440"/>
      <c r="E13" s="441"/>
      <c r="F13" s="18" t="s">
        <v>39</v>
      </c>
      <c r="G13" s="442"/>
      <c r="H13" s="442"/>
      <c r="I13" s="442"/>
      <c r="J13" s="442"/>
      <c r="K13" s="443"/>
      <c r="L13" s="414" t="s">
        <v>40</v>
      </c>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6"/>
    </row>
    <row r="14" spans="1:54" ht="21" customHeight="1" thickBot="1">
      <c r="A14" s="231" t="s">
        <v>41</v>
      </c>
      <c r="B14" s="232"/>
      <c r="C14" s="232"/>
      <c r="D14" s="232"/>
      <c r="E14" s="281"/>
      <c r="F14" s="19" t="s">
        <v>42</v>
      </c>
      <c r="G14" s="523">
        <f>SUM(G10:K13)</f>
        <v>0</v>
      </c>
      <c r="H14" s="523"/>
      <c r="I14" s="523"/>
      <c r="J14" s="523"/>
      <c r="K14" s="524"/>
      <c r="L14" s="463"/>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5"/>
    </row>
    <row r="15" spans="1:54" ht="10.5" customHeight="1">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1"/>
      <c r="AI15" s="22"/>
      <c r="AJ15" s="22"/>
    </row>
    <row r="16" spans="1:54" ht="16.5" customHeight="1" thickBot="1">
      <c r="A16" s="23" t="s">
        <v>43</v>
      </c>
      <c r="B16" s="24"/>
      <c r="C16" s="2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5"/>
      <c r="AJ16" s="24"/>
      <c r="AP16" s="20"/>
    </row>
    <row r="17" spans="1:40" ht="21" customHeight="1" thickBot="1">
      <c r="A17" s="231" t="s">
        <v>26</v>
      </c>
      <c r="B17" s="232"/>
      <c r="C17" s="232"/>
      <c r="D17" s="232"/>
      <c r="E17" s="232"/>
      <c r="F17" s="451" t="s">
        <v>27</v>
      </c>
      <c r="G17" s="400"/>
      <c r="H17" s="400"/>
      <c r="I17" s="400"/>
      <c r="J17" s="400"/>
      <c r="K17" s="452"/>
      <c r="L17" s="399" t="s">
        <v>28</v>
      </c>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1"/>
    </row>
    <row r="18" spans="1:40">
      <c r="A18" s="313" t="s">
        <v>44</v>
      </c>
      <c r="B18" s="477"/>
      <c r="C18" s="468" t="s">
        <v>45</v>
      </c>
      <c r="D18" s="314"/>
      <c r="E18" s="311"/>
      <c r="F18" s="122"/>
      <c r="G18" s="26"/>
      <c r="H18" s="26"/>
      <c r="I18" s="26"/>
      <c r="J18" s="26"/>
      <c r="K18" s="123"/>
      <c r="L18" s="505" t="s">
        <v>46</v>
      </c>
      <c r="M18" s="543" t="s">
        <v>429</v>
      </c>
      <c r="N18" s="436"/>
      <c r="O18" s="436"/>
      <c r="P18" s="436"/>
      <c r="Q18" s="436"/>
      <c r="R18" s="436"/>
      <c r="S18" s="436"/>
      <c r="T18" s="436"/>
      <c r="U18" s="436"/>
      <c r="V18" s="508" t="s">
        <v>430</v>
      </c>
      <c r="W18" s="509"/>
      <c r="X18" s="509"/>
      <c r="Y18" s="509"/>
      <c r="Z18" s="510"/>
      <c r="AA18" s="511" t="s">
        <v>442</v>
      </c>
      <c r="AB18" s="512"/>
      <c r="AC18" s="512"/>
      <c r="AD18" s="512"/>
      <c r="AE18" s="513"/>
      <c r="AF18" s="514" t="s">
        <v>431</v>
      </c>
      <c r="AG18" s="515"/>
      <c r="AH18" s="515"/>
      <c r="AI18" s="515"/>
      <c r="AJ18" s="516"/>
    </row>
    <row r="19" spans="1:40" ht="21" customHeight="1">
      <c r="A19" s="478"/>
      <c r="B19" s="479"/>
      <c r="C19" s="469"/>
      <c r="D19" s="470"/>
      <c r="E19" s="582"/>
      <c r="F19" s="27"/>
      <c r="G19" s="28"/>
      <c r="H19" s="28"/>
      <c r="I19" s="28"/>
      <c r="J19" s="28"/>
      <c r="K19" s="29"/>
      <c r="L19" s="506"/>
      <c r="M19" s="124" t="s">
        <v>69</v>
      </c>
      <c r="N19" s="580"/>
      <c r="O19" s="580"/>
      <c r="P19" s="581" t="s">
        <v>47</v>
      </c>
      <c r="Q19" s="581"/>
      <c r="R19" s="580"/>
      <c r="S19" s="580"/>
      <c r="T19" s="581" t="s">
        <v>428</v>
      </c>
      <c r="U19" s="581"/>
      <c r="V19" s="540"/>
      <c r="W19" s="541"/>
      <c r="X19" s="541"/>
      <c r="Y19" s="541"/>
      <c r="Z19" s="542"/>
      <c r="AA19" s="534"/>
      <c r="AB19" s="535"/>
      <c r="AC19" s="535"/>
      <c r="AD19" s="535"/>
      <c r="AE19" s="536"/>
      <c r="AF19" s="537"/>
      <c r="AG19" s="538"/>
      <c r="AH19" s="538"/>
      <c r="AI19" s="538"/>
      <c r="AJ19" s="539"/>
    </row>
    <row r="20" spans="1:40" ht="21" customHeight="1">
      <c r="A20" s="478"/>
      <c r="B20" s="479"/>
      <c r="C20" s="469"/>
      <c r="D20" s="470"/>
      <c r="E20" s="582"/>
      <c r="F20" s="27"/>
      <c r="G20" s="28"/>
      <c r="H20" s="28"/>
      <c r="I20" s="28"/>
      <c r="J20" s="28"/>
      <c r="K20" s="29"/>
      <c r="L20" s="506"/>
      <c r="M20" s="125" t="s">
        <v>4</v>
      </c>
      <c r="N20" s="575"/>
      <c r="O20" s="575"/>
      <c r="P20" s="574" t="s">
        <v>47</v>
      </c>
      <c r="Q20" s="574"/>
      <c r="R20" s="575"/>
      <c r="S20" s="575"/>
      <c r="T20" s="574" t="s">
        <v>428</v>
      </c>
      <c r="U20" s="574"/>
      <c r="V20" s="540"/>
      <c r="W20" s="541"/>
      <c r="X20" s="541"/>
      <c r="Y20" s="541"/>
      <c r="Z20" s="542"/>
      <c r="AA20" s="534"/>
      <c r="AB20" s="535"/>
      <c r="AC20" s="535"/>
      <c r="AD20" s="535"/>
      <c r="AE20" s="536"/>
      <c r="AF20" s="537"/>
      <c r="AG20" s="538"/>
      <c r="AH20" s="538"/>
      <c r="AI20" s="538"/>
      <c r="AJ20" s="539"/>
    </row>
    <row r="21" spans="1:40" ht="21" customHeight="1">
      <c r="A21" s="478"/>
      <c r="B21" s="479"/>
      <c r="C21" s="469"/>
      <c r="D21" s="470"/>
      <c r="E21" s="582"/>
      <c r="F21" s="27"/>
      <c r="G21" s="126"/>
      <c r="H21" s="126"/>
      <c r="I21" s="126"/>
      <c r="J21" s="126"/>
      <c r="K21" s="127"/>
      <c r="L21" s="506"/>
      <c r="M21" s="125" t="s">
        <v>4</v>
      </c>
      <c r="N21" s="575"/>
      <c r="O21" s="575"/>
      <c r="P21" s="574" t="s">
        <v>47</v>
      </c>
      <c r="Q21" s="574"/>
      <c r="R21" s="575"/>
      <c r="S21" s="575"/>
      <c r="T21" s="574" t="s">
        <v>428</v>
      </c>
      <c r="U21" s="574"/>
      <c r="V21" s="540"/>
      <c r="W21" s="541"/>
      <c r="X21" s="541"/>
      <c r="Y21" s="541"/>
      <c r="Z21" s="542"/>
      <c r="AA21" s="534"/>
      <c r="AB21" s="535"/>
      <c r="AC21" s="535"/>
      <c r="AD21" s="535"/>
      <c r="AE21" s="536"/>
      <c r="AF21" s="537"/>
      <c r="AG21" s="538"/>
      <c r="AH21" s="538"/>
      <c r="AI21" s="538"/>
      <c r="AJ21" s="539"/>
    </row>
    <row r="22" spans="1:40" ht="21" customHeight="1">
      <c r="A22" s="478"/>
      <c r="B22" s="479"/>
      <c r="C22" s="469"/>
      <c r="D22" s="470"/>
      <c r="E22" s="582"/>
      <c r="F22" s="27"/>
      <c r="G22" s="128"/>
      <c r="H22" s="128"/>
      <c r="I22" s="128"/>
      <c r="J22" s="128"/>
      <c r="K22" s="129"/>
      <c r="L22" s="506"/>
      <c r="M22" s="125" t="s">
        <v>4</v>
      </c>
      <c r="N22" s="575"/>
      <c r="O22" s="575"/>
      <c r="P22" s="574" t="s">
        <v>47</v>
      </c>
      <c r="Q22" s="574"/>
      <c r="R22" s="575"/>
      <c r="S22" s="575"/>
      <c r="T22" s="574" t="s">
        <v>428</v>
      </c>
      <c r="U22" s="574"/>
      <c r="V22" s="540"/>
      <c r="W22" s="541"/>
      <c r="X22" s="541"/>
      <c r="Y22" s="541"/>
      <c r="Z22" s="542"/>
      <c r="AA22" s="534"/>
      <c r="AB22" s="535"/>
      <c r="AC22" s="535"/>
      <c r="AD22" s="535"/>
      <c r="AE22" s="536"/>
      <c r="AF22" s="537"/>
      <c r="AG22" s="538"/>
      <c r="AH22" s="538"/>
      <c r="AI22" s="538"/>
      <c r="AJ22" s="539"/>
    </row>
    <row r="23" spans="1:40" ht="21" customHeight="1">
      <c r="A23" s="478"/>
      <c r="B23" s="479"/>
      <c r="C23" s="469"/>
      <c r="D23" s="470"/>
      <c r="E23" s="582"/>
      <c r="F23" s="27" t="s">
        <v>76</v>
      </c>
      <c r="G23" s="572">
        <f>AA29</f>
        <v>0</v>
      </c>
      <c r="H23" s="572"/>
      <c r="I23" s="572"/>
      <c r="J23" s="572"/>
      <c r="K23" s="573"/>
      <c r="L23" s="507"/>
      <c r="M23" s="130" t="s">
        <v>4</v>
      </c>
      <c r="N23" s="382"/>
      <c r="O23" s="382"/>
      <c r="P23" s="381" t="s">
        <v>47</v>
      </c>
      <c r="Q23" s="381"/>
      <c r="R23" s="382"/>
      <c r="S23" s="382"/>
      <c r="T23" s="381" t="s">
        <v>428</v>
      </c>
      <c r="U23" s="381"/>
      <c r="V23" s="540"/>
      <c r="W23" s="541"/>
      <c r="X23" s="541"/>
      <c r="Y23" s="541"/>
      <c r="Z23" s="542"/>
      <c r="AA23" s="534"/>
      <c r="AB23" s="535"/>
      <c r="AC23" s="535"/>
      <c r="AD23" s="535"/>
      <c r="AE23" s="536"/>
      <c r="AF23" s="537"/>
      <c r="AG23" s="538"/>
      <c r="AH23" s="538"/>
      <c r="AI23" s="538"/>
      <c r="AJ23" s="539"/>
    </row>
    <row r="24" spans="1:40" ht="21" customHeight="1">
      <c r="A24" s="478"/>
      <c r="B24" s="479"/>
      <c r="C24" s="469"/>
      <c r="D24" s="470"/>
      <c r="E24" s="582"/>
      <c r="F24" s="27"/>
      <c r="L24" s="517">
        <f>'事業報告(様式11)'!G11</f>
        <v>45862</v>
      </c>
      <c r="M24" s="518"/>
      <c r="N24" s="546" t="s">
        <v>433</v>
      </c>
      <c r="O24" s="547"/>
      <c r="P24" s="521"/>
      <c r="Q24" s="522"/>
      <c r="R24" s="548" t="s">
        <v>432</v>
      </c>
      <c r="S24" s="548"/>
      <c r="T24" s="548"/>
      <c r="U24" s="549"/>
      <c r="V24" s="554"/>
      <c r="W24" s="555"/>
      <c r="X24" s="555"/>
      <c r="Y24" s="555"/>
      <c r="Z24" s="555"/>
      <c r="AA24" s="550" t="s">
        <v>434</v>
      </c>
      <c r="AB24" s="550"/>
      <c r="AC24" s="550"/>
      <c r="AD24" s="550"/>
      <c r="AE24" s="551"/>
      <c r="AF24" s="552">
        <f>P24*V24*2</f>
        <v>0</v>
      </c>
      <c r="AG24" s="552"/>
      <c r="AH24" s="552"/>
      <c r="AI24" s="552"/>
      <c r="AJ24" s="553"/>
      <c r="AN24" s="137">
        <f>'事業報告(様式11)'!T11</f>
        <v>45867</v>
      </c>
    </row>
    <row r="25" spans="1:40" ht="21" customHeight="1">
      <c r="A25" s="478"/>
      <c r="B25" s="479"/>
      <c r="C25" s="469"/>
      <c r="D25" s="470"/>
      <c r="E25" s="582"/>
      <c r="F25" s="27"/>
      <c r="G25" s="128"/>
      <c r="H25" s="128"/>
      <c r="I25" s="128"/>
      <c r="J25" s="128"/>
      <c r="K25" s="129"/>
      <c r="L25" s="519">
        <f>IF(L24=$AN$24,"",L24+1)</f>
        <v>45863</v>
      </c>
      <c r="M25" s="520"/>
      <c r="N25" s="528" t="str">
        <f>IF(L25="","",N24)</f>
        <v>選手数</v>
      </c>
      <c r="O25" s="529"/>
      <c r="P25" s="560"/>
      <c r="Q25" s="561"/>
      <c r="R25" s="556" t="str">
        <f>IF(L25="","",R24)</f>
        <v>@片道運賃</v>
      </c>
      <c r="S25" s="556"/>
      <c r="T25" s="556"/>
      <c r="U25" s="557"/>
      <c r="V25" s="530"/>
      <c r="W25" s="531"/>
      <c r="X25" s="531"/>
      <c r="Y25" s="531"/>
      <c r="Z25" s="531"/>
      <c r="AA25" s="558" t="str">
        <f>IF(L25="","",AA24)</f>
        <v>当日全往復経費</v>
      </c>
      <c r="AB25" s="558"/>
      <c r="AC25" s="558"/>
      <c r="AD25" s="558"/>
      <c r="AE25" s="559"/>
      <c r="AF25" s="532">
        <f>IF(L25="","",P25*V25*2)</f>
        <v>0</v>
      </c>
      <c r="AG25" s="532"/>
      <c r="AH25" s="532"/>
      <c r="AI25" s="532"/>
      <c r="AJ25" s="533"/>
    </row>
    <row r="26" spans="1:40" ht="21" customHeight="1">
      <c r="A26" s="478"/>
      <c r="B26" s="479"/>
      <c r="C26" s="469"/>
      <c r="D26" s="470"/>
      <c r="E26" s="582"/>
      <c r="F26" s="27"/>
      <c r="G26" s="28"/>
      <c r="H26" s="28"/>
      <c r="I26" s="28"/>
      <c r="J26" s="28"/>
      <c r="K26" s="29"/>
      <c r="L26" s="519">
        <f>IF(OR(L25="",L25=$AN$24)=TRUE,"",L25+1)</f>
        <v>45864</v>
      </c>
      <c r="M26" s="520"/>
      <c r="N26" s="528" t="str">
        <f>IF(L26="","",N25)</f>
        <v>選手数</v>
      </c>
      <c r="O26" s="529"/>
      <c r="P26" s="560"/>
      <c r="Q26" s="561"/>
      <c r="R26" s="556" t="str">
        <f>IF(L26="","",R25)</f>
        <v>@片道運賃</v>
      </c>
      <c r="S26" s="556"/>
      <c r="T26" s="556"/>
      <c r="U26" s="557"/>
      <c r="V26" s="530"/>
      <c r="W26" s="531"/>
      <c r="X26" s="531"/>
      <c r="Y26" s="531"/>
      <c r="Z26" s="531"/>
      <c r="AA26" s="558" t="str">
        <f>IF(L26="","",AA25)</f>
        <v>当日全往復経費</v>
      </c>
      <c r="AB26" s="558"/>
      <c r="AC26" s="558"/>
      <c r="AD26" s="558"/>
      <c r="AE26" s="559"/>
      <c r="AF26" s="532">
        <f>IF(L26="","",P26*V26*2)</f>
        <v>0</v>
      </c>
      <c r="AG26" s="532"/>
      <c r="AH26" s="532"/>
      <c r="AI26" s="532"/>
      <c r="AJ26" s="533"/>
    </row>
    <row r="27" spans="1:40" ht="21" customHeight="1">
      <c r="A27" s="478"/>
      <c r="B27" s="479"/>
      <c r="C27" s="469"/>
      <c r="D27" s="470"/>
      <c r="E27" s="582"/>
      <c r="F27" s="27"/>
      <c r="G27" s="28"/>
      <c r="H27" s="28"/>
      <c r="I27" s="28"/>
      <c r="J27" s="28"/>
      <c r="K27" s="29"/>
      <c r="L27" s="519">
        <f>IF(OR(L26="",L26=$AN$24)=TRUE,"",L26+1)</f>
        <v>45865</v>
      </c>
      <c r="M27" s="520"/>
      <c r="N27" s="528" t="str">
        <f>IF(L27="","",N26)</f>
        <v>選手数</v>
      </c>
      <c r="O27" s="529"/>
      <c r="P27" s="560"/>
      <c r="Q27" s="561"/>
      <c r="R27" s="556" t="str">
        <f>IF(L27="","",R26)</f>
        <v>@片道運賃</v>
      </c>
      <c r="S27" s="556"/>
      <c r="T27" s="556"/>
      <c r="U27" s="557"/>
      <c r="V27" s="530"/>
      <c r="W27" s="531"/>
      <c r="X27" s="531"/>
      <c r="Y27" s="531"/>
      <c r="Z27" s="531"/>
      <c r="AA27" s="558" t="str">
        <f>IF(L27="","",AA26)</f>
        <v>当日全往復経費</v>
      </c>
      <c r="AB27" s="558"/>
      <c r="AC27" s="558"/>
      <c r="AD27" s="558"/>
      <c r="AE27" s="559"/>
      <c r="AF27" s="532">
        <f>IF(L27="","",P27*V27*2)</f>
        <v>0</v>
      </c>
      <c r="AG27" s="532"/>
      <c r="AH27" s="532"/>
      <c r="AI27" s="532"/>
      <c r="AJ27" s="533"/>
    </row>
    <row r="28" spans="1:40" ht="21" customHeight="1">
      <c r="A28" s="478"/>
      <c r="B28" s="479"/>
      <c r="C28" s="469"/>
      <c r="D28" s="470"/>
      <c r="E28" s="582"/>
      <c r="F28" s="27"/>
      <c r="G28" s="131"/>
      <c r="H28" s="131"/>
      <c r="I28" s="131"/>
      <c r="J28" s="131"/>
      <c r="K28" s="132"/>
      <c r="L28" s="544">
        <f>IF(OR(L27="",L27=$AN$24)=TRUE,"",L27+1)</f>
        <v>45866</v>
      </c>
      <c r="M28" s="545"/>
      <c r="N28" s="564" t="str">
        <f>IF(L28="","",N27)</f>
        <v>選手数</v>
      </c>
      <c r="O28" s="565"/>
      <c r="P28" s="570"/>
      <c r="Q28" s="571"/>
      <c r="R28" s="566" t="str">
        <f>IF(L28="","",R27)</f>
        <v>@片道運賃</v>
      </c>
      <c r="S28" s="566"/>
      <c r="T28" s="566"/>
      <c r="U28" s="567"/>
      <c r="V28" s="578"/>
      <c r="W28" s="579"/>
      <c r="X28" s="579"/>
      <c r="Y28" s="579"/>
      <c r="Z28" s="579"/>
      <c r="AA28" s="568" t="str">
        <f>IF(L28="","",AA27)</f>
        <v>当日全往復経費</v>
      </c>
      <c r="AB28" s="568"/>
      <c r="AC28" s="568"/>
      <c r="AD28" s="568"/>
      <c r="AE28" s="569"/>
      <c r="AF28" s="562">
        <f>IF(L28="","",P28*V28*2)</f>
        <v>0</v>
      </c>
      <c r="AG28" s="562"/>
      <c r="AH28" s="562"/>
      <c r="AI28" s="562"/>
      <c r="AJ28" s="563"/>
    </row>
    <row r="29" spans="1:40" ht="21" customHeight="1" thickBot="1">
      <c r="A29" s="315"/>
      <c r="B29" s="480"/>
      <c r="C29" s="448"/>
      <c r="D29" s="316"/>
      <c r="E29" s="312"/>
      <c r="F29" s="39"/>
      <c r="G29" s="133"/>
      <c r="H29" s="133"/>
      <c r="I29" s="133"/>
      <c r="J29" s="133"/>
      <c r="K29" s="134"/>
      <c r="L29" s="576" t="s">
        <v>435</v>
      </c>
      <c r="M29" s="577"/>
      <c r="N29" s="577"/>
      <c r="O29" s="577"/>
      <c r="P29" s="577"/>
      <c r="Q29" s="577"/>
      <c r="R29" s="577"/>
      <c r="S29" s="577"/>
      <c r="T29" s="577"/>
      <c r="U29" s="577"/>
      <c r="V29" s="577"/>
      <c r="W29" s="577"/>
      <c r="X29" s="577"/>
      <c r="Y29" s="577"/>
      <c r="Z29" s="577"/>
      <c r="AA29" s="583">
        <f>SUM(AF24:AJ28)</f>
        <v>0</v>
      </c>
      <c r="AB29" s="583"/>
      <c r="AC29" s="583"/>
      <c r="AD29" s="583"/>
      <c r="AE29" s="583"/>
      <c r="AF29" s="583"/>
      <c r="AG29" s="583"/>
      <c r="AH29" s="583"/>
      <c r="AI29" s="583"/>
      <c r="AJ29" s="135" t="s">
        <v>49</v>
      </c>
    </row>
    <row r="30" spans="1:40" ht="21" customHeight="1" thickBot="1">
      <c r="A30" s="231" t="s">
        <v>41</v>
      </c>
      <c r="B30" s="232"/>
      <c r="C30" s="232"/>
      <c r="D30" s="232"/>
      <c r="E30" s="232"/>
      <c r="F30" s="39" t="s">
        <v>54</v>
      </c>
      <c r="G30" s="523">
        <f>G23</f>
        <v>0</v>
      </c>
      <c r="H30" s="523"/>
      <c r="I30" s="523"/>
      <c r="J30" s="523"/>
      <c r="K30" s="524"/>
      <c r="L30" s="482"/>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4"/>
    </row>
    <row r="31" spans="1:40" ht="12" customHeight="1" thickBot="1">
      <c r="A31" s="10"/>
      <c r="B31" s="10"/>
      <c r="C31" s="10"/>
      <c r="D31" s="10"/>
      <c r="E31" s="10"/>
      <c r="F31" s="30"/>
      <c r="G31" s="136"/>
      <c r="H31" s="136"/>
      <c r="I31" s="136"/>
      <c r="J31" s="136"/>
      <c r="K31" s="136"/>
      <c r="L31" s="30"/>
      <c r="M31" s="30"/>
      <c r="N31" s="30"/>
      <c r="O31" s="30"/>
      <c r="P31" s="30"/>
      <c r="Q31" s="30"/>
      <c r="R31" s="30"/>
      <c r="S31" s="30"/>
      <c r="T31" s="30"/>
      <c r="U31" s="30"/>
      <c r="V31" s="30"/>
      <c r="W31" s="30"/>
      <c r="X31" s="30"/>
      <c r="Y31" s="30"/>
      <c r="Z31" s="30"/>
      <c r="AA31" s="30"/>
      <c r="AB31" s="30"/>
      <c r="AC31" s="30"/>
      <c r="AD31" s="30"/>
      <c r="AE31" s="30"/>
      <c r="AF31" s="30"/>
      <c r="AG31" s="30"/>
      <c r="AH31" s="26"/>
      <c r="AI31" s="22"/>
      <c r="AJ31" s="22"/>
    </row>
    <row r="32" spans="1:40" ht="21.75" customHeight="1" thickBot="1">
      <c r="A32" s="525" t="s">
        <v>55</v>
      </c>
      <c r="B32" s="526"/>
      <c r="C32" s="526"/>
      <c r="D32" s="526"/>
      <c r="E32" s="527"/>
      <c r="F32" s="19" t="s">
        <v>56</v>
      </c>
      <c r="G32" s="523">
        <f>ROUNDDOWN(AA29/3,-1)</f>
        <v>0</v>
      </c>
      <c r="H32" s="523"/>
      <c r="I32" s="523"/>
      <c r="J32" s="523"/>
      <c r="K32" s="524"/>
      <c r="L32" s="502" t="s">
        <v>436</v>
      </c>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4"/>
    </row>
    <row r="33" spans="1:77" ht="7.5" customHeight="1">
      <c r="A33" s="10"/>
      <c r="B33" s="10"/>
      <c r="C33" s="10"/>
      <c r="D33" s="10"/>
      <c r="E33" s="10"/>
      <c r="F33" s="9"/>
      <c r="G33" s="9"/>
      <c r="H33" s="9"/>
      <c r="I33" s="9"/>
      <c r="J33" s="9"/>
      <c r="K33" s="9"/>
      <c r="L33" s="9"/>
      <c r="M33" s="9"/>
      <c r="N33" s="10"/>
      <c r="O33" s="10"/>
      <c r="P33" s="10"/>
      <c r="Q33" s="10"/>
      <c r="R33" s="10"/>
      <c r="S33" s="10"/>
      <c r="T33" s="10"/>
      <c r="U33" s="10"/>
      <c r="V33" s="10"/>
      <c r="W33" s="10"/>
      <c r="X33" s="10"/>
      <c r="Y33" s="10"/>
      <c r="Z33" s="10"/>
      <c r="AA33" s="10"/>
      <c r="AB33" s="10"/>
      <c r="AC33" s="10"/>
      <c r="AD33" s="10"/>
      <c r="AE33" s="10"/>
      <c r="AF33" s="10"/>
      <c r="AG33" s="10"/>
      <c r="AH33" s="13"/>
      <c r="AI33" s="22"/>
      <c r="AJ33" s="22"/>
    </row>
    <row r="34" spans="1:77" ht="15" customHeight="1">
      <c r="A34" s="8" t="s">
        <v>58</v>
      </c>
    </row>
    <row r="35" spans="1:77" ht="15" customHeight="1">
      <c r="A35" s="9" t="s">
        <v>78</v>
      </c>
      <c r="C35" s="9"/>
      <c r="D35" s="9"/>
      <c r="E35" s="9"/>
      <c r="F35" s="9"/>
      <c r="G35" s="9"/>
      <c r="H35" s="9"/>
      <c r="I35" s="9"/>
      <c r="J35" s="9"/>
      <c r="K35" s="9"/>
      <c r="L35" s="9"/>
      <c r="M35" s="9"/>
      <c r="N35" s="9"/>
      <c r="O35" s="9"/>
      <c r="P35" s="9"/>
      <c r="Q35" s="9"/>
      <c r="R35" s="9"/>
      <c r="S35" s="9"/>
      <c r="T35" s="9"/>
      <c r="U35" s="9"/>
      <c r="V35" s="9"/>
      <c r="W35" s="9"/>
      <c r="X35" s="9"/>
      <c r="Y35" s="9"/>
      <c r="Z35" s="9"/>
      <c r="AA35" s="9"/>
      <c r="AB35" s="9"/>
      <c r="AC35" s="9"/>
    </row>
    <row r="36" spans="1:77" ht="15" customHeight="1">
      <c r="A36" s="9" t="s">
        <v>79</v>
      </c>
    </row>
    <row r="37" spans="1:77" ht="15" customHeight="1">
      <c r="A37" s="8" t="s">
        <v>80</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row>
    <row r="38" spans="1:77" ht="18" customHeight="1">
      <c r="A38" s="8" t="s">
        <v>59</v>
      </c>
    </row>
    <row r="39" spans="1:77" ht="15" customHeight="1">
      <c r="A39" s="8" t="s">
        <v>60</v>
      </c>
      <c r="B39" s="10"/>
      <c r="D39" s="10" t="s">
        <v>61</v>
      </c>
      <c r="E39" s="8" t="s">
        <v>82</v>
      </c>
    </row>
    <row r="40" spans="1:77" ht="15" customHeight="1">
      <c r="A40" s="8" t="s">
        <v>62</v>
      </c>
    </row>
    <row r="41" spans="1:77" ht="15" customHeight="1">
      <c r="A41" s="8" t="s">
        <v>63</v>
      </c>
      <c r="B41" s="10" t="s">
        <v>61</v>
      </c>
      <c r="C41" s="499" t="s">
        <v>437</v>
      </c>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row>
    <row r="42" spans="1:77" ht="15" customHeight="1">
      <c r="B42" s="10"/>
      <c r="C42" s="499"/>
      <c r="D42" s="499"/>
      <c r="E42" s="499"/>
      <c r="F42" s="499"/>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row>
    <row r="43" spans="1:77" ht="23.25" customHeight="1">
      <c r="B43" s="10"/>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row>
    <row r="44" spans="1:77" ht="15" customHeight="1">
      <c r="A44" s="8" t="s">
        <v>56</v>
      </c>
      <c r="B44" s="10" t="s">
        <v>61</v>
      </c>
      <c r="C44" s="8" t="s">
        <v>426</v>
      </c>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row>
    <row r="45" spans="1:77" ht="18" customHeight="1">
      <c r="A45" s="8" t="s">
        <v>64</v>
      </c>
      <c r="B45" s="46"/>
    </row>
    <row r="46" spans="1:77">
      <c r="A46" s="8" t="s">
        <v>533</v>
      </c>
    </row>
  </sheetData>
  <sheetProtection algorithmName="SHA-512" hashValue="0lrMGxuP/P8fEnIOCwBbnbpPCz2FebWc6tlS86zoVZbh9nQlT1i4Po4CvbitGZaVqLM+ec0RRO0ZXaA4JSuGiA==" saltValue="0iBN1BXcIomylbhIgGNygA==" spinCount="100000" sheet="1" formatCells="0"/>
  <mergeCells count="124">
    <mergeCell ref="A1:D1"/>
    <mergeCell ref="E1:F1"/>
    <mergeCell ref="B2:D2"/>
    <mergeCell ref="E2:F2"/>
    <mergeCell ref="B4:Q7"/>
    <mergeCell ref="S4:V4"/>
    <mergeCell ref="S7:V7"/>
    <mergeCell ref="W4:AJ4"/>
    <mergeCell ref="S5:V5"/>
    <mergeCell ref="W5:AJ5"/>
    <mergeCell ref="S6:V6"/>
    <mergeCell ref="W6:AH6"/>
    <mergeCell ref="AI6:AJ6"/>
    <mergeCell ref="W7:AJ7"/>
    <mergeCell ref="AA1:AJ1"/>
    <mergeCell ref="A9:E9"/>
    <mergeCell ref="F9:K9"/>
    <mergeCell ref="L9:AJ9"/>
    <mergeCell ref="AL2:BA7"/>
    <mergeCell ref="A12:E12"/>
    <mergeCell ref="G12:K12"/>
    <mergeCell ref="L12:AJ12"/>
    <mergeCell ref="A13:E13"/>
    <mergeCell ref="G13:K13"/>
    <mergeCell ref="L13:AJ13"/>
    <mergeCell ref="A14:E14"/>
    <mergeCell ref="G14:K14"/>
    <mergeCell ref="A10:E10"/>
    <mergeCell ref="G10:K10"/>
    <mergeCell ref="L10:AJ10"/>
    <mergeCell ref="A11:E11"/>
    <mergeCell ref="G11:K11"/>
    <mergeCell ref="L11:AJ11"/>
    <mergeCell ref="L14:AJ14"/>
    <mergeCell ref="A17:E17"/>
    <mergeCell ref="F17:K17"/>
    <mergeCell ref="L17:AJ17"/>
    <mergeCell ref="T22:U22"/>
    <mergeCell ref="AA21:AE21"/>
    <mergeCell ref="AF21:AJ21"/>
    <mergeCell ref="AA22:AE22"/>
    <mergeCell ref="N19:O19"/>
    <mergeCell ref="P19:Q19"/>
    <mergeCell ref="A18:B29"/>
    <mergeCell ref="C18:E29"/>
    <mergeCell ref="AF19:AJ19"/>
    <mergeCell ref="AA29:AI29"/>
    <mergeCell ref="N21:O21"/>
    <mergeCell ref="P21:Q21"/>
    <mergeCell ref="R21:S21"/>
    <mergeCell ref="N20:O20"/>
    <mergeCell ref="P20:Q20"/>
    <mergeCell ref="R20:S20"/>
    <mergeCell ref="T20:U20"/>
    <mergeCell ref="AF25:AJ25"/>
    <mergeCell ref="R19:S19"/>
    <mergeCell ref="T19:U19"/>
    <mergeCell ref="V19:Z19"/>
    <mergeCell ref="L29:Z29"/>
    <mergeCell ref="V27:Z27"/>
    <mergeCell ref="V28:Z28"/>
    <mergeCell ref="N27:O27"/>
    <mergeCell ref="R27:U27"/>
    <mergeCell ref="P26:Q26"/>
    <mergeCell ref="V20:Z20"/>
    <mergeCell ref="AF20:AJ20"/>
    <mergeCell ref="V21:Z21"/>
    <mergeCell ref="G23:K23"/>
    <mergeCell ref="N23:O23"/>
    <mergeCell ref="P23:Q23"/>
    <mergeCell ref="R23:S23"/>
    <mergeCell ref="T23:U23"/>
    <mergeCell ref="T21:U21"/>
    <mergeCell ref="N22:O22"/>
    <mergeCell ref="P22:Q22"/>
    <mergeCell ref="R22:S22"/>
    <mergeCell ref="M18:U18"/>
    <mergeCell ref="L28:M28"/>
    <mergeCell ref="N24:O24"/>
    <mergeCell ref="R24:U24"/>
    <mergeCell ref="AA24:AE24"/>
    <mergeCell ref="AF24:AJ24"/>
    <mergeCell ref="V24:Z24"/>
    <mergeCell ref="R25:U25"/>
    <mergeCell ref="R26:U26"/>
    <mergeCell ref="AA26:AE26"/>
    <mergeCell ref="P25:Q25"/>
    <mergeCell ref="V25:Z25"/>
    <mergeCell ref="AA25:AE25"/>
    <mergeCell ref="AF22:AJ22"/>
    <mergeCell ref="V22:Z22"/>
    <mergeCell ref="AF27:AJ27"/>
    <mergeCell ref="AF28:AJ28"/>
    <mergeCell ref="AA27:AE27"/>
    <mergeCell ref="N28:O28"/>
    <mergeCell ref="R28:U28"/>
    <mergeCell ref="AA28:AE28"/>
    <mergeCell ref="P27:Q27"/>
    <mergeCell ref="P28:Q28"/>
    <mergeCell ref="AA19:AE19"/>
    <mergeCell ref="C41:AJ43"/>
    <mergeCell ref="L18:L23"/>
    <mergeCell ref="V18:Z18"/>
    <mergeCell ref="AA18:AE18"/>
    <mergeCell ref="AF18:AJ18"/>
    <mergeCell ref="L24:M24"/>
    <mergeCell ref="L25:M25"/>
    <mergeCell ref="L26:M26"/>
    <mergeCell ref="L27:M27"/>
    <mergeCell ref="P24:Q24"/>
    <mergeCell ref="A30:E30"/>
    <mergeCell ref="G30:K30"/>
    <mergeCell ref="L30:AJ30"/>
    <mergeCell ref="A32:E32"/>
    <mergeCell ref="G32:K32"/>
    <mergeCell ref="L32:AJ32"/>
    <mergeCell ref="N26:O26"/>
    <mergeCell ref="N25:O25"/>
    <mergeCell ref="V26:Z26"/>
    <mergeCell ref="AF26:AJ26"/>
    <mergeCell ref="AA23:AE23"/>
    <mergeCell ref="AF23:AJ23"/>
    <mergeCell ref="AA20:AE20"/>
    <mergeCell ref="V23:Z23"/>
  </mergeCells>
  <phoneticPr fontId="19"/>
  <pageMargins left="0.70866141732283472" right="0.51181102362204722" top="0.74803149606299213" bottom="0.55118110236220474"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C49"/>
  <sheetViews>
    <sheetView zoomScaleNormal="100" workbookViewId="0">
      <selection activeCell="X21" sqref="X21:AD21"/>
    </sheetView>
  </sheetViews>
  <sheetFormatPr defaultColWidth="9" defaultRowHeight="13.2"/>
  <cols>
    <col min="1" max="1" width="2.6640625" style="8" customWidth="1"/>
    <col min="2" max="5" width="2.21875" style="8" customWidth="1"/>
    <col min="6" max="6" width="2.88671875" style="8" customWidth="1"/>
    <col min="7" max="11" width="2.109375" style="8" customWidth="1"/>
    <col min="12" max="12" width="2.6640625" style="8" customWidth="1"/>
    <col min="13" max="13" width="2.33203125" style="8" customWidth="1"/>
    <col min="14" max="14" width="1.6640625" style="8" customWidth="1"/>
    <col min="15" max="15" width="2.33203125" style="8" customWidth="1"/>
    <col min="16" max="17" width="2.77734375" style="8" customWidth="1"/>
    <col min="18" max="19" width="2.88671875" style="8" customWidth="1"/>
    <col min="20" max="21" width="2.77734375" style="8" customWidth="1"/>
    <col min="22" max="23" width="2" style="8" customWidth="1"/>
    <col min="24" max="40" width="2.33203125" style="8" customWidth="1"/>
    <col min="41" max="42" width="1.88671875" style="8" customWidth="1"/>
    <col min="43" max="137" width="2.88671875" style="8" customWidth="1"/>
    <col min="138" max="16384" width="9" style="8"/>
  </cols>
  <sheetData>
    <row r="1" spans="1:67" ht="16.5" customHeight="1">
      <c r="A1" s="417" t="s">
        <v>88</v>
      </c>
      <c r="B1" s="417"/>
      <c r="C1" s="417"/>
      <c r="D1" s="417"/>
      <c r="E1" s="246">
        <f>'鑑(様式10)'!D1+2</f>
        <v>12</v>
      </c>
      <c r="F1" s="246"/>
      <c r="AG1" s="146"/>
      <c r="AH1" s="598" t="s">
        <v>455</v>
      </c>
      <c r="AI1" s="598"/>
      <c r="AJ1" s="598"/>
      <c r="AK1" s="598"/>
      <c r="AL1" s="598"/>
      <c r="AM1" s="598"/>
      <c r="AN1" s="598"/>
      <c r="AO1" s="598"/>
      <c r="AP1" s="598"/>
    </row>
    <row r="2" spans="1:67" ht="20.25" customHeight="1">
      <c r="A2" s="9"/>
      <c r="B2" s="247" t="str">
        <f>'鑑(様式10)'!F12</f>
        <v>令和</v>
      </c>
      <c r="C2" s="247"/>
      <c r="D2" s="247"/>
      <c r="E2" s="418">
        <f>'鑑(様式10)'!H12</f>
        <v>8</v>
      </c>
      <c r="F2" s="418"/>
      <c r="G2" s="52" t="str">
        <f>'鑑(様式10)'!J12&amp;'鑑(様式10)'!L12&amp;"選手派遣費収支決算書(高体連補助対象者分)"</f>
        <v>年度　全国高等学校総合体育大会選手派遣費収支決算書(高体連補助対象者分)</v>
      </c>
      <c r="H2" s="56"/>
      <c r="I2" s="57"/>
      <c r="J2" s="52"/>
      <c r="K2" s="52"/>
      <c r="L2" s="52"/>
      <c r="M2" s="52"/>
      <c r="N2" s="52"/>
      <c r="O2" s="52"/>
      <c r="P2" s="52"/>
      <c r="Q2" s="52"/>
      <c r="R2" s="52"/>
      <c r="S2" s="52"/>
      <c r="T2" s="52"/>
      <c r="U2" s="52"/>
      <c r="V2" s="52"/>
      <c r="W2" s="52"/>
      <c r="X2" s="52"/>
      <c r="Y2" s="52"/>
      <c r="Z2" s="52"/>
      <c r="AA2" s="52"/>
      <c r="AB2" s="52"/>
      <c r="AC2" s="52"/>
      <c r="AD2" s="52"/>
      <c r="AE2" s="52"/>
      <c r="AQ2" s="141"/>
      <c r="AR2" s="141"/>
      <c r="AS2" s="141"/>
      <c r="AT2" s="141"/>
      <c r="AU2" s="141"/>
      <c r="AV2" s="141"/>
      <c r="AW2" s="141"/>
      <c r="AX2" s="141"/>
      <c r="AY2" s="141"/>
      <c r="AZ2" s="141"/>
      <c r="BA2" s="141"/>
      <c r="BB2" s="141"/>
      <c r="BC2" s="141"/>
      <c r="BD2" s="141"/>
      <c r="BE2" s="141"/>
      <c r="BF2" s="62"/>
    </row>
    <row r="3" spans="1:67" ht="8.25" customHeight="1"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R3" s="141"/>
      <c r="AS3" s="141"/>
      <c r="AT3" s="141"/>
      <c r="AU3" s="141"/>
      <c r="AV3" s="141"/>
      <c r="AW3" s="141"/>
      <c r="AX3" s="141"/>
      <c r="AY3" s="141"/>
      <c r="AZ3" s="141"/>
      <c r="BA3" s="141"/>
      <c r="BB3" s="141"/>
      <c r="BC3" s="141"/>
      <c r="BD3" s="141"/>
      <c r="BE3" s="141"/>
      <c r="BF3" s="62"/>
    </row>
    <row r="4" spans="1:67" ht="20.25" customHeight="1">
      <c r="B4" s="435" t="str">
        <f>IF(G14=G33,"","収支が合いません、要修正です！")</f>
        <v/>
      </c>
      <c r="C4" s="435"/>
      <c r="D4" s="435"/>
      <c r="E4" s="435"/>
      <c r="F4" s="435"/>
      <c r="G4" s="435"/>
      <c r="H4" s="435"/>
      <c r="I4" s="435"/>
      <c r="J4" s="435"/>
      <c r="K4" s="435"/>
      <c r="L4" s="435"/>
      <c r="M4" s="435"/>
      <c r="N4" s="435"/>
      <c r="O4" s="435"/>
      <c r="P4" s="435"/>
      <c r="Q4" s="435"/>
      <c r="V4" s="109"/>
      <c r="W4" s="256" t="s">
        <v>2</v>
      </c>
      <c r="X4" s="356"/>
      <c r="Y4" s="356"/>
      <c r="Z4" s="357"/>
      <c r="AA4" s="256">
        <f>'事業報告(様式11)'!V4</f>
        <v>0</v>
      </c>
      <c r="AB4" s="356"/>
      <c r="AC4" s="356"/>
      <c r="AD4" s="356"/>
      <c r="AE4" s="356"/>
      <c r="AF4" s="356"/>
      <c r="AG4" s="356"/>
      <c r="AH4" s="356"/>
      <c r="AI4" s="356"/>
      <c r="AJ4" s="356"/>
      <c r="AK4" s="356"/>
      <c r="AL4" s="356"/>
      <c r="AM4" s="356"/>
      <c r="AN4" s="357"/>
      <c r="AR4" s="603" t="s">
        <v>462</v>
      </c>
      <c r="AS4" s="604"/>
      <c r="AT4" s="604"/>
      <c r="AU4" s="604"/>
      <c r="AV4" s="604"/>
      <c r="AW4" s="604"/>
      <c r="AX4" s="604"/>
      <c r="AY4" s="604"/>
      <c r="AZ4" s="604"/>
      <c r="BA4" s="604"/>
      <c r="BB4" s="604"/>
      <c r="BC4" s="604"/>
      <c r="BD4" s="604"/>
      <c r="BE4" s="604"/>
      <c r="BF4" s="604"/>
      <c r="BG4" s="604"/>
      <c r="BH4" s="604"/>
      <c r="BI4" s="604"/>
      <c r="BJ4" s="604"/>
      <c r="BK4" s="604"/>
      <c r="BL4" s="604"/>
      <c r="BM4" s="604"/>
      <c r="BN4" s="604"/>
      <c r="BO4" s="605"/>
    </row>
    <row r="5" spans="1:67" ht="20.25" customHeight="1">
      <c r="B5" s="435"/>
      <c r="C5" s="435"/>
      <c r="D5" s="435"/>
      <c r="E5" s="435"/>
      <c r="F5" s="435"/>
      <c r="G5" s="435"/>
      <c r="H5" s="435"/>
      <c r="I5" s="435"/>
      <c r="J5" s="435"/>
      <c r="K5" s="435"/>
      <c r="L5" s="435"/>
      <c r="M5" s="435"/>
      <c r="N5" s="435"/>
      <c r="O5" s="435"/>
      <c r="P5" s="435"/>
      <c r="Q5" s="435"/>
      <c r="V5" s="109"/>
      <c r="W5" s="256" t="s">
        <v>370</v>
      </c>
      <c r="X5" s="356"/>
      <c r="Y5" s="356"/>
      <c r="Z5" s="357"/>
      <c r="AA5" s="256" t="str">
        <f>'事業報告(様式11)'!V5</f>
        <v>全日制</v>
      </c>
      <c r="AB5" s="356"/>
      <c r="AC5" s="356"/>
      <c r="AD5" s="356"/>
      <c r="AE5" s="356"/>
      <c r="AF5" s="356"/>
      <c r="AG5" s="356"/>
      <c r="AH5" s="356"/>
      <c r="AI5" s="356"/>
      <c r="AJ5" s="356"/>
      <c r="AK5" s="356"/>
      <c r="AL5" s="356"/>
      <c r="AM5" s="356"/>
      <c r="AN5" s="357"/>
      <c r="AR5" s="606"/>
      <c r="AS5" s="607"/>
      <c r="AT5" s="607"/>
      <c r="AU5" s="607"/>
      <c r="AV5" s="607"/>
      <c r="AW5" s="607"/>
      <c r="AX5" s="607"/>
      <c r="AY5" s="607"/>
      <c r="AZ5" s="607"/>
      <c r="BA5" s="607"/>
      <c r="BB5" s="607"/>
      <c r="BC5" s="607"/>
      <c r="BD5" s="607"/>
      <c r="BE5" s="607"/>
      <c r="BF5" s="607"/>
      <c r="BG5" s="607"/>
      <c r="BH5" s="607"/>
      <c r="BI5" s="607"/>
      <c r="BJ5" s="607"/>
      <c r="BK5" s="607"/>
      <c r="BL5" s="607"/>
      <c r="BM5" s="607"/>
      <c r="BN5" s="607"/>
      <c r="BO5" s="608"/>
    </row>
    <row r="6" spans="1:67" ht="20.25" customHeight="1">
      <c r="B6" s="435"/>
      <c r="C6" s="435"/>
      <c r="D6" s="435"/>
      <c r="E6" s="435"/>
      <c r="F6" s="435"/>
      <c r="G6" s="435"/>
      <c r="H6" s="435"/>
      <c r="I6" s="435"/>
      <c r="J6" s="435"/>
      <c r="K6" s="435"/>
      <c r="L6" s="435"/>
      <c r="M6" s="435"/>
      <c r="N6" s="435"/>
      <c r="O6" s="435"/>
      <c r="P6" s="435"/>
      <c r="Q6" s="435"/>
      <c r="V6" s="109"/>
      <c r="W6" s="256" t="s">
        <v>10</v>
      </c>
      <c r="X6" s="356"/>
      <c r="Y6" s="356"/>
      <c r="Z6" s="357"/>
      <c r="AA6" s="256">
        <f>'事業報告(様式11)'!V6</f>
        <v>0</v>
      </c>
      <c r="AB6" s="356"/>
      <c r="AC6" s="356"/>
      <c r="AD6" s="356"/>
      <c r="AE6" s="356"/>
      <c r="AF6" s="356"/>
      <c r="AG6" s="356"/>
      <c r="AH6" s="356"/>
      <c r="AI6" s="356"/>
      <c r="AJ6" s="356"/>
      <c r="AK6" s="356"/>
      <c r="AL6" s="356"/>
      <c r="AM6" s="266" t="str">
        <f>'事業報告(様式11)'!AC6</f>
        <v/>
      </c>
      <c r="AN6" s="267"/>
      <c r="AR6" s="606"/>
      <c r="AS6" s="607"/>
      <c r="AT6" s="607"/>
      <c r="AU6" s="607"/>
      <c r="AV6" s="607"/>
      <c r="AW6" s="607"/>
      <c r="AX6" s="607"/>
      <c r="AY6" s="607"/>
      <c r="AZ6" s="607"/>
      <c r="BA6" s="607"/>
      <c r="BB6" s="607"/>
      <c r="BC6" s="607"/>
      <c r="BD6" s="607"/>
      <c r="BE6" s="607"/>
      <c r="BF6" s="607"/>
      <c r="BG6" s="607"/>
      <c r="BH6" s="607"/>
      <c r="BI6" s="607"/>
      <c r="BJ6" s="607"/>
      <c r="BK6" s="607"/>
      <c r="BL6" s="607"/>
      <c r="BM6" s="607"/>
      <c r="BN6" s="607"/>
      <c r="BO6" s="608"/>
    </row>
    <row r="7" spans="1:67" ht="20.25" customHeight="1">
      <c r="B7" s="435"/>
      <c r="C7" s="435"/>
      <c r="D7" s="435"/>
      <c r="E7" s="435"/>
      <c r="F7" s="435"/>
      <c r="G7" s="435"/>
      <c r="H7" s="435"/>
      <c r="I7" s="435"/>
      <c r="J7" s="435"/>
      <c r="K7" s="435"/>
      <c r="L7" s="435"/>
      <c r="M7" s="435"/>
      <c r="N7" s="435"/>
      <c r="O7" s="435"/>
      <c r="P7" s="435"/>
      <c r="Q7" s="435"/>
      <c r="T7" s="144"/>
      <c r="U7" s="144"/>
      <c r="V7" s="145"/>
      <c r="W7" s="256" t="s">
        <v>24</v>
      </c>
      <c r="X7" s="356"/>
      <c r="Y7" s="356"/>
      <c r="Z7" s="357"/>
      <c r="AA7" s="256">
        <f>'事業報告(様式11)'!V7</f>
        <v>0</v>
      </c>
      <c r="AB7" s="356"/>
      <c r="AC7" s="356"/>
      <c r="AD7" s="356"/>
      <c r="AE7" s="356"/>
      <c r="AF7" s="356"/>
      <c r="AG7" s="356"/>
      <c r="AH7" s="356"/>
      <c r="AI7" s="356"/>
      <c r="AJ7" s="356"/>
      <c r="AK7" s="356"/>
      <c r="AL7" s="356"/>
      <c r="AM7" s="356"/>
      <c r="AN7" s="357"/>
      <c r="AR7" s="606"/>
      <c r="AS7" s="607"/>
      <c r="AT7" s="607"/>
      <c r="AU7" s="607"/>
      <c r="AV7" s="607"/>
      <c r="AW7" s="607"/>
      <c r="AX7" s="607"/>
      <c r="AY7" s="607"/>
      <c r="AZ7" s="607"/>
      <c r="BA7" s="607"/>
      <c r="BB7" s="607"/>
      <c r="BC7" s="607"/>
      <c r="BD7" s="607"/>
      <c r="BE7" s="607"/>
      <c r="BF7" s="607"/>
      <c r="BG7" s="607"/>
      <c r="BH7" s="607"/>
      <c r="BI7" s="607"/>
      <c r="BJ7" s="607"/>
      <c r="BK7" s="607"/>
      <c r="BL7" s="607"/>
      <c r="BM7" s="607"/>
      <c r="BN7" s="607"/>
      <c r="BO7" s="608"/>
    </row>
    <row r="8" spans="1:67" ht="14.25" customHeight="1" thickBot="1">
      <c r="A8" s="14" t="s">
        <v>25</v>
      </c>
      <c r="AM8" s="142"/>
      <c r="AP8" s="62"/>
      <c r="AQ8" s="62"/>
      <c r="AR8" s="606"/>
      <c r="AS8" s="607"/>
      <c r="AT8" s="607"/>
      <c r="AU8" s="607"/>
      <c r="AV8" s="607"/>
      <c r="AW8" s="607"/>
      <c r="AX8" s="607"/>
      <c r="AY8" s="607"/>
      <c r="AZ8" s="607"/>
      <c r="BA8" s="607"/>
      <c r="BB8" s="607"/>
      <c r="BC8" s="607"/>
      <c r="BD8" s="607"/>
      <c r="BE8" s="607"/>
      <c r="BF8" s="607"/>
      <c r="BG8" s="607"/>
      <c r="BH8" s="607"/>
      <c r="BI8" s="607"/>
      <c r="BJ8" s="607"/>
      <c r="BK8" s="607"/>
      <c r="BL8" s="607"/>
      <c r="BM8" s="607"/>
      <c r="BN8" s="607"/>
      <c r="BO8" s="608"/>
    </row>
    <row r="9" spans="1:67" ht="18.75" customHeight="1" thickBot="1">
      <c r="A9" s="231" t="s">
        <v>26</v>
      </c>
      <c r="B9" s="232"/>
      <c r="C9" s="232"/>
      <c r="D9" s="232"/>
      <c r="E9" s="281"/>
      <c r="F9" s="231" t="s">
        <v>27</v>
      </c>
      <c r="G9" s="232"/>
      <c r="H9" s="232"/>
      <c r="I9" s="232"/>
      <c r="J9" s="232"/>
      <c r="K9" s="232"/>
      <c r="L9" s="231" t="s">
        <v>28</v>
      </c>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81"/>
      <c r="AQ9" s="62"/>
      <c r="AR9" s="609"/>
      <c r="AS9" s="610"/>
      <c r="AT9" s="610"/>
      <c r="AU9" s="610"/>
      <c r="AV9" s="610"/>
      <c r="AW9" s="610"/>
      <c r="AX9" s="610"/>
      <c r="AY9" s="610"/>
      <c r="AZ9" s="610"/>
      <c r="BA9" s="610"/>
      <c r="BB9" s="610"/>
      <c r="BC9" s="610"/>
      <c r="BD9" s="610"/>
      <c r="BE9" s="610"/>
      <c r="BF9" s="610"/>
      <c r="BG9" s="610"/>
      <c r="BH9" s="610"/>
      <c r="BI9" s="610"/>
      <c r="BJ9" s="610"/>
      <c r="BK9" s="610"/>
      <c r="BL9" s="610"/>
      <c r="BM9" s="610"/>
      <c r="BN9" s="610"/>
      <c r="BO9" s="611"/>
    </row>
    <row r="10" spans="1:67" ht="20.25" customHeight="1">
      <c r="A10" s="453" t="s">
        <v>29</v>
      </c>
      <c r="B10" s="454"/>
      <c r="C10" s="454"/>
      <c r="D10" s="454"/>
      <c r="E10" s="455"/>
      <c r="F10" s="16" t="s">
        <v>30</v>
      </c>
      <c r="G10" s="584">
        <f>G35</f>
        <v>0</v>
      </c>
      <c r="H10" s="584"/>
      <c r="I10" s="584"/>
      <c r="J10" s="584"/>
      <c r="K10" s="584"/>
      <c r="L10" s="665" t="s">
        <v>31</v>
      </c>
      <c r="M10" s="666"/>
      <c r="N10" s="666"/>
      <c r="O10" s="666"/>
      <c r="P10" s="666"/>
      <c r="Q10" s="666"/>
      <c r="R10" s="666"/>
      <c r="S10" s="666"/>
      <c r="T10" s="666"/>
      <c r="U10" s="666"/>
      <c r="V10" s="666"/>
      <c r="W10" s="666"/>
      <c r="X10" s="666"/>
      <c r="Y10" s="666"/>
      <c r="Z10" s="666"/>
      <c r="AA10" s="666"/>
      <c r="AB10" s="666"/>
      <c r="AC10" s="666"/>
      <c r="AD10" s="666"/>
      <c r="AE10" s="666"/>
      <c r="AF10" s="666"/>
      <c r="AG10" s="666"/>
      <c r="AH10" s="666"/>
      <c r="AI10" s="666"/>
      <c r="AJ10" s="666"/>
      <c r="AK10" s="666"/>
      <c r="AL10" s="666"/>
      <c r="AM10" s="666"/>
      <c r="AN10" s="666"/>
      <c r="AO10" s="666"/>
      <c r="AP10" s="667"/>
      <c r="AR10" s="8" t="s">
        <v>461</v>
      </c>
    </row>
    <row r="11" spans="1:67" ht="20.25" customHeight="1">
      <c r="A11" s="466" t="s">
        <v>32</v>
      </c>
      <c r="B11" s="433"/>
      <c r="C11" s="433"/>
      <c r="D11" s="433"/>
      <c r="E11" s="467"/>
      <c r="F11" s="17" t="s">
        <v>33</v>
      </c>
      <c r="G11" s="419"/>
      <c r="H11" s="419"/>
      <c r="I11" s="419"/>
      <c r="J11" s="419"/>
      <c r="K11" s="419"/>
      <c r="L11" s="663" t="s">
        <v>34</v>
      </c>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664"/>
    </row>
    <row r="12" spans="1:67" ht="20.25" customHeight="1">
      <c r="A12" s="466" t="s">
        <v>35</v>
      </c>
      <c r="B12" s="433"/>
      <c r="C12" s="433"/>
      <c r="D12" s="433"/>
      <c r="E12" s="467"/>
      <c r="F12" s="17" t="s">
        <v>36</v>
      </c>
      <c r="G12" s="419"/>
      <c r="H12" s="419"/>
      <c r="I12" s="419"/>
      <c r="J12" s="419"/>
      <c r="K12" s="419"/>
      <c r="L12" s="663" t="s">
        <v>37</v>
      </c>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664"/>
    </row>
    <row r="13" spans="1:67" ht="20.25" customHeight="1" thickBot="1">
      <c r="A13" s="439" t="s">
        <v>38</v>
      </c>
      <c r="B13" s="440"/>
      <c r="C13" s="440"/>
      <c r="D13" s="440"/>
      <c r="E13" s="441"/>
      <c r="F13" s="18" t="s">
        <v>39</v>
      </c>
      <c r="G13" s="442"/>
      <c r="H13" s="442"/>
      <c r="I13" s="442"/>
      <c r="J13" s="442"/>
      <c r="K13" s="442"/>
      <c r="L13" s="659" t="s">
        <v>40</v>
      </c>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c r="AM13" s="660"/>
      <c r="AN13" s="660"/>
      <c r="AO13" s="660"/>
      <c r="AP13" s="661"/>
    </row>
    <row r="14" spans="1:67" ht="18.75" customHeight="1" thickBot="1">
      <c r="A14" s="231" t="s">
        <v>41</v>
      </c>
      <c r="B14" s="232"/>
      <c r="C14" s="232"/>
      <c r="D14" s="232"/>
      <c r="E14" s="281"/>
      <c r="F14" s="19" t="s">
        <v>42</v>
      </c>
      <c r="G14" s="523">
        <f>SUM(G10:K13)</f>
        <v>0</v>
      </c>
      <c r="H14" s="523"/>
      <c r="I14" s="523"/>
      <c r="J14" s="523"/>
      <c r="K14" s="523"/>
      <c r="L14" s="231"/>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81"/>
    </row>
    <row r="15" spans="1:67" ht="7.5" customHeight="1">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row>
    <row r="16" spans="1:67" ht="16.5" customHeight="1" thickBot="1">
      <c r="A16" s="23" t="s">
        <v>43</v>
      </c>
      <c r="B16" s="24"/>
      <c r="C16" s="2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5"/>
      <c r="AN16" s="24"/>
      <c r="AT16" s="20"/>
    </row>
    <row r="17" spans="1:44" ht="18" customHeight="1" thickBot="1">
      <c r="A17" s="231" t="s">
        <v>26</v>
      </c>
      <c r="B17" s="232"/>
      <c r="C17" s="232"/>
      <c r="D17" s="232"/>
      <c r="E17" s="232"/>
      <c r="F17" s="451" t="s">
        <v>27</v>
      </c>
      <c r="G17" s="400"/>
      <c r="H17" s="400"/>
      <c r="I17" s="400"/>
      <c r="J17" s="400"/>
      <c r="K17" s="452"/>
      <c r="L17" s="616" t="s">
        <v>28</v>
      </c>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7"/>
      <c r="AL17" s="617"/>
      <c r="AM17" s="617"/>
      <c r="AN17" s="617"/>
      <c r="AO17" s="617"/>
      <c r="AP17" s="618"/>
    </row>
    <row r="18" spans="1:44" ht="19.5" customHeight="1">
      <c r="A18" s="313" t="s">
        <v>44</v>
      </c>
      <c r="B18" s="477"/>
      <c r="C18" s="468" t="s">
        <v>45</v>
      </c>
      <c r="D18" s="314"/>
      <c r="E18" s="311"/>
      <c r="F18" s="122"/>
      <c r="G18" s="26"/>
      <c r="H18" s="26"/>
      <c r="I18" s="26"/>
      <c r="J18" s="26"/>
      <c r="K18" s="123"/>
      <c r="L18" s="505" t="s">
        <v>46</v>
      </c>
      <c r="M18" s="612" t="s">
        <v>454</v>
      </c>
      <c r="N18" s="613"/>
      <c r="O18" s="600" t="s">
        <v>429</v>
      </c>
      <c r="P18" s="601"/>
      <c r="Q18" s="601"/>
      <c r="R18" s="601"/>
      <c r="S18" s="601"/>
      <c r="T18" s="601"/>
      <c r="U18" s="601"/>
      <c r="V18" s="601"/>
      <c r="W18" s="602"/>
      <c r="X18" s="600" t="s">
        <v>430</v>
      </c>
      <c r="Y18" s="601"/>
      <c r="Z18" s="601"/>
      <c r="AA18" s="601"/>
      <c r="AB18" s="601"/>
      <c r="AC18" s="601"/>
      <c r="AD18" s="602"/>
      <c r="AE18" s="600" t="s">
        <v>442</v>
      </c>
      <c r="AF18" s="601"/>
      <c r="AG18" s="601"/>
      <c r="AH18" s="601"/>
      <c r="AI18" s="601"/>
      <c r="AJ18" s="602"/>
      <c r="AK18" s="600" t="s">
        <v>431</v>
      </c>
      <c r="AL18" s="601"/>
      <c r="AM18" s="601"/>
      <c r="AN18" s="601"/>
      <c r="AO18" s="601"/>
      <c r="AP18" s="653"/>
    </row>
    <row r="19" spans="1:44" ht="19.5" customHeight="1">
      <c r="A19" s="478"/>
      <c r="B19" s="479"/>
      <c r="C19" s="469"/>
      <c r="D19" s="470"/>
      <c r="E19" s="582"/>
      <c r="F19" s="27"/>
      <c r="G19" s="28"/>
      <c r="H19" s="28"/>
      <c r="I19" s="28"/>
      <c r="J19" s="28"/>
      <c r="K19" s="29"/>
      <c r="L19" s="506"/>
      <c r="M19" s="614" t="str">
        <f>IF(P19="","","①")</f>
        <v/>
      </c>
      <c r="N19" s="615"/>
      <c r="O19" s="147" t="s">
        <v>69</v>
      </c>
      <c r="P19" s="575"/>
      <c r="Q19" s="575"/>
      <c r="R19" s="574" t="s">
        <v>47</v>
      </c>
      <c r="S19" s="574"/>
      <c r="T19" s="575"/>
      <c r="U19" s="575"/>
      <c r="V19" s="574" t="s">
        <v>428</v>
      </c>
      <c r="W19" s="599"/>
      <c r="X19" s="654"/>
      <c r="Y19" s="655"/>
      <c r="Z19" s="655"/>
      <c r="AA19" s="655"/>
      <c r="AB19" s="655"/>
      <c r="AC19" s="655"/>
      <c r="AD19" s="656"/>
      <c r="AE19" s="668"/>
      <c r="AF19" s="669"/>
      <c r="AG19" s="669"/>
      <c r="AH19" s="669"/>
      <c r="AI19" s="669"/>
      <c r="AJ19" s="670"/>
      <c r="AK19" s="657"/>
      <c r="AL19" s="632"/>
      <c r="AM19" s="632"/>
      <c r="AN19" s="632"/>
      <c r="AO19" s="632"/>
      <c r="AP19" s="658"/>
      <c r="AR19" s="115" t="s">
        <v>444</v>
      </c>
    </row>
    <row r="20" spans="1:44" ht="19.5" customHeight="1">
      <c r="A20" s="478"/>
      <c r="B20" s="479"/>
      <c r="C20" s="469"/>
      <c r="D20" s="470"/>
      <c r="E20" s="582"/>
      <c r="F20" s="27"/>
      <c r="G20" s="28"/>
      <c r="H20" s="28"/>
      <c r="I20" s="28"/>
      <c r="J20" s="28"/>
      <c r="K20" s="29"/>
      <c r="L20" s="506"/>
      <c r="M20" s="614" t="str">
        <f>IF(P20="","","②")</f>
        <v/>
      </c>
      <c r="N20" s="615"/>
      <c r="O20" s="148" t="s">
        <v>4</v>
      </c>
      <c r="P20" s="575"/>
      <c r="Q20" s="575"/>
      <c r="R20" s="574" t="s">
        <v>47</v>
      </c>
      <c r="S20" s="574"/>
      <c r="T20" s="575"/>
      <c r="U20" s="575"/>
      <c r="V20" s="574" t="s">
        <v>428</v>
      </c>
      <c r="W20" s="599"/>
      <c r="X20" s="654"/>
      <c r="Y20" s="655"/>
      <c r="Z20" s="655"/>
      <c r="AA20" s="655"/>
      <c r="AB20" s="655"/>
      <c r="AC20" s="655"/>
      <c r="AD20" s="656"/>
      <c r="AE20" s="668"/>
      <c r="AF20" s="669"/>
      <c r="AG20" s="669"/>
      <c r="AH20" s="669"/>
      <c r="AI20" s="669"/>
      <c r="AJ20" s="670"/>
      <c r="AK20" s="657"/>
      <c r="AL20" s="632"/>
      <c r="AM20" s="632"/>
      <c r="AN20" s="632"/>
      <c r="AO20" s="632"/>
      <c r="AP20" s="658"/>
      <c r="AR20" s="115" t="s">
        <v>445</v>
      </c>
    </row>
    <row r="21" spans="1:44" ht="19.5" customHeight="1">
      <c r="A21" s="478"/>
      <c r="B21" s="479"/>
      <c r="C21" s="469"/>
      <c r="D21" s="470"/>
      <c r="E21" s="582"/>
      <c r="F21" s="27"/>
      <c r="G21" s="126"/>
      <c r="H21" s="126"/>
      <c r="I21" s="126"/>
      <c r="J21" s="126"/>
      <c r="K21" s="127"/>
      <c r="L21" s="506"/>
      <c r="M21" s="614" t="str">
        <f>IF(P21="","","③")</f>
        <v/>
      </c>
      <c r="N21" s="615"/>
      <c r="O21" s="148" t="s">
        <v>4</v>
      </c>
      <c r="P21" s="575"/>
      <c r="Q21" s="575"/>
      <c r="R21" s="574" t="s">
        <v>47</v>
      </c>
      <c r="S21" s="574"/>
      <c r="T21" s="575"/>
      <c r="U21" s="575"/>
      <c r="V21" s="574" t="s">
        <v>428</v>
      </c>
      <c r="W21" s="599"/>
      <c r="X21" s="654"/>
      <c r="Y21" s="655"/>
      <c r="Z21" s="655"/>
      <c r="AA21" s="655"/>
      <c r="AB21" s="655"/>
      <c r="AC21" s="655"/>
      <c r="AD21" s="656"/>
      <c r="AE21" s="668"/>
      <c r="AF21" s="669"/>
      <c r="AG21" s="669"/>
      <c r="AH21" s="669"/>
      <c r="AI21" s="669"/>
      <c r="AJ21" s="670"/>
      <c r="AK21" s="657"/>
      <c r="AL21" s="632"/>
      <c r="AM21" s="632"/>
      <c r="AN21" s="632"/>
      <c r="AO21" s="632"/>
      <c r="AP21" s="658"/>
      <c r="AR21" s="115" t="s">
        <v>446</v>
      </c>
    </row>
    <row r="22" spans="1:44" ht="19.5" customHeight="1">
      <c r="A22" s="478"/>
      <c r="B22" s="479"/>
      <c r="C22" s="469"/>
      <c r="D22" s="470"/>
      <c r="E22" s="582"/>
      <c r="F22" s="27"/>
      <c r="G22" s="128"/>
      <c r="H22" s="128"/>
      <c r="I22" s="128"/>
      <c r="J22" s="128"/>
      <c r="K22" s="129"/>
      <c r="L22" s="506"/>
      <c r="M22" s="614" t="str">
        <f>IF(P22="","","④")</f>
        <v/>
      </c>
      <c r="N22" s="615"/>
      <c r="O22" s="148" t="s">
        <v>4</v>
      </c>
      <c r="P22" s="575"/>
      <c r="Q22" s="575"/>
      <c r="R22" s="574" t="s">
        <v>47</v>
      </c>
      <c r="S22" s="574"/>
      <c r="T22" s="575"/>
      <c r="U22" s="575"/>
      <c r="V22" s="574" t="s">
        <v>428</v>
      </c>
      <c r="W22" s="599"/>
      <c r="X22" s="654"/>
      <c r="Y22" s="655"/>
      <c r="Z22" s="655"/>
      <c r="AA22" s="655"/>
      <c r="AB22" s="655"/>
      <c r="AC22" s="655"/>
      <c r="AD22" s="656"/>
      <c r="AE22" s="668"/>
      <c r="AF22" s="669"/>
      <c r="AG22" s="669"/>
      <c r="AH22" s="669"/>
      <c r="AI22" s="669"/>
      <c r="AJ22" s="670"/>
      <c r="AK22" s="657"/>
      <c r="AL22" s="632"/>
      <c r="AM22" s="632"/>
      <c r="AN22" s="632"/>
      <c r="AO22" s="632"/>
      <c r="AP22" s="658"/>
      <c r="AR22" s="115" t="s">
        <v>447</v>
      </c>
    </row>
    <row r="23" spans="1:44" ht="19.5" customHeight="1">
      <c r="A23" s="478"/>
      <c r="B23" s="479"/>
      <c r="C23" s="469"/>
      <c r="D23" s="470"/>
      <c r="E23" s="582"/>
      <c r="F23" s="27"/>
      <c r="L23" s="506"/>
      <c r="M23" s="614" t="str">
        <f>IF(P23="","","⑤")</f>
        <v/>
      </c>
      <c r="N23" s="615"/>
      <c r="O23" s="143" t="s">
        <v>4</v>
      </c>
      <c r="P23" s="575"/>
      <c r="Q23" s="575"/>
      <c r="R23" s="574" t="s">
        <v>47</v>
      </c>
      <c r="S23" s="574"/>
      <c r="T23" s="575"/>
      <c r="U23" s="575"/>
      <c r="V23" s="574" t="s">
        <v>428</v>
      </c>
      <c r="W23" s="599"/>
      <c r="X23" s="654"/>
      <c r="Y23" s="655"/>
      <c r="Z23" s="655"/>
      <c r="AA23" s="655"/>
      <c r="AB23" s="655"/>
      <c r="AC23" s="655"/>
      <c r="AD23" s="656"/>
      <c r="AE23" s="668"/>
      <c r="AF23" s="669"/>
      <c r="AG23" s="669"/>
      <c r="AH23" s="669"/>
      <c r="AI23" s="669"/>
      <c r="AJ23" s="670"/>
      <c r="AK23" s="657"/>
      <c r="AL23" s="632"/>
      <c r="AM23" s="632"/>
      <c r="AN23" s="632"/>
      <c r="AO23" s="632"/>
      <c r="AP23" s="658"/>
      <c r="AR23" s="115" t="s">
        <v>448</v>
      </c>
    </row>
    <row r="24" spans="1:44" ht="19.5" customHeight="1">
      <c r="A24" s="478"/>
      <c r="B24" s="479"/>
      <c r="C24" s="469"/>
      <c r="D24" s="470"/>
      <c r="E24" s="582"/>
      <c r="F24" s="27"/>
      <c r="G24" s="140"/>
      <c r="H24" s="140"/>
      <c r="I24" s="140"/>
      <c r="J24" s="140"/>
      <c r="K24" s="140"/>
      <c r="L24" s="506"/>
      <c r="M24" s="614" t="str">
        <f>IF(P24="","","⑥")</f>
        <v/>
      </c>
      <c r="N24" s="615"/>
      <c r="O24" s="148" t="s">
        <v>4</v>
      </c>
      <c r="P24" s="575"/>
      <c r="Q24" s="575"/>
      <c r="R24" s="574" t="s">
        <v>47</v>
      </c>
      <c r="S24" s="574"/>
      <c r="T24" s="575"/>
      <c r="U24" s="575"/>
      <c r="V24" s="574" t="s">
        <v>428</v>
      </c>
      <c r="W24" s="599"/>
      <c r="X24" s="654"/>
      <c r="Y24" s="655"/>
      <c r="Z24" s="655"/>
      <c r="AA24" s="655"/>
      <c r="AB24" s="655"/>
      <c r="AC24" s="655"/>
      <c r="AD24" s="656"/>
      <c r="AE24" s="668"/>
      <c r="AF24" s="669"/>
      <c r="AG24" s="669"/>
      <c r="AH24" s="669"/>
      <c r="AI24" s="669"/>
      <c r="AJ24" s="670"/>
      <c r="AK24" s="657"/>
      <c r="AL24" s="632"/>
      <c r="AM24" s="632"/>
      <c r="AN24" s="632"/>
      <c r="AO24" s="632"/>
      <c r="AP24" s="658"/>
      <c r="AR24" s="115" t="s">
        <v>449</v>
      </c>
    </row>
    <row r="25" spans="1:44" ht="19.5" customHeight="1">
      <c r="A25" s="478"/>
      <c r="B25" s="479"/>
      <c r="C25" s="469"/>
      <c r="D25" s="470"/>
      <c r="E25" s="582"/>
      <c r="F25" s="27" t="s">
        <v>76</v>
      </c>
      <c r="G25" s="651">
        <f>AE32</f>
        <v>0</v>
      </c>
      <c r="H25" s="651"/>
      <c r="I25" s="651"/>
      <c r="J25" s="651"/>
      <c r="K25" s="652"/>
      <c r="L25" s="506"/>
      <c r="M25" s="614" t="str">
        <f>IF(P25="","","⑦")</f>
        <v/>
      </c>
      <c r="N25" s="615"/>
      <c r="O25" s="149" t="s">
        <v>4</v>
      </c>
      <c r="P25" s="575"/>
      <c r="Q25" s="575"/>
      <c r="R25" s="574" t="s">
        <v>47</v>
      </c>
      <c r="S25" s="574"/>
      <c r="T25" s="575"/>
      <c r="U25" s="575"/>
      <c r="V25" s="574" t="s">
        <v>428</v>
      </c>
      <c r="W25" s="599"/>
      <c r="X25" s="654"/>
      <c r="Y25" s="655"/>
      <c r="Z25" s="655"/>
      <c r="AA25" s="655"/>
      <c r="AB25" s="655"/>
      <c r="AC25" s="655"/>
      <c r="AD25" s="656"/>
      <c r="AE25" s="668"/>
      <c r="AF25" s="669"/>
      <c r="AG25" s="669"/>
      <c r="AH25" s="669"/>
      <c r="AI25" s="669"/>
      <c r="AJ25" s="670"/>
      <c r="AK25" s="657"/>
      <c r="AL25" s="632"/>
      <c r="AM25" s="632"/>
      <c r="AN25" s="632"/>
      <c r="AO25" s="632"/>
      <c r="AP25" s="658"/>
      <c r="AR25" s="115" t="s">
        <v>450</v>
      </c>
    </row>
    <row r="26" spans="1:44" ht="19.5" customHeight="1">
      <c r="A26" s="478"/>
      <c r="B26" s="479"/>
      <c r="C26" s="469"/>
      <c r="D26" s="470"/>
      <c r="E26" s="582"/>
      <c r="F26" s="27"/>
      <c r="G26" s="140"/>
      <c r="H26" s="140"/>
      <c r="I26" s="140"/>
      <c r="J26" s="140"/>
      <c r="K26" s="140"/>
      <c r="L26" s="507"/>
      <c r="M26" s="614" t="str">
        <f>IF(P26="","","⑧")</f>
        <v/>
      </c>
      <c r="N26" s="615"/>
      <c r="O26" s="150" t="s">
        <v>4</v>
      </c>
      <c r="P26" s="662"/>
      <c r="Q26" s="662"/>
      <c r="R26" s="574" t="s">
        <v>47</v>
      </c>
      <c r="S26" s="574"/>
      <c r="T26" s="662"/>
      <c r="U26" s="662"/>
      <c r="V26" s="574" t="s">
        <v>428</v>
      </c>
      <c r="W26" s="599"/>
      <c r="X26" s="654"/>
      <c r="Y26" s="655"/>
      <c r="Z26" s="655"/>
      <c r="AA26" s="655"/>
      <c r="AB26" s="655"/>
      <c r="AC26" s="655"/>
      <c r="AD26" s="656"/>
      <c r="AE26" s="668"/>
      <c r="AF26" s="669"/>
      <c r="AG26" s="669"/>
      <c r="AH26" s="669"/>
      <c r="AI26" s="669"/>
      <c r="AJ26" s="670"/>
      <c r="AK26" s="657"/>
      <c r="AL26" s="632"/>
      <c r="AM26" s="632"/>
      <c r="AN26" s="632"/>
      <c r="AO26" s="632"/>
      <c r="AP26" s="658"/>
      <c r="AR26" s="115" t="s">
        <v>451</v>
      </c>
    </row>
    <row r="27" spans="1:44" ht="19.5" customHeight="1">
      <c r="A27" s="478"/>
      <c r="B27" s="479"/>
      <c r="C27" s="469"/>
      <c r="D27" s="470"/>
      <c r="E27" s="582"/>
      <c r="F27" s="27"/>
      <c r="L27" s="644">
        <f>'事業報告(様式11)'!G11</f>
        <v>45862</v>
      </c>
      <c r="M27" s="645"/>
      <c r="N27" s="646" t="s">
        <v>433</v>
      </c>
      <c r="O27" s="647"/>
      <c r="P27" s="648"/>
      <c r="Q27" s="521"/>
      <c r="R27" s="649" t="s">
        <v>443</v>
      </c>
      <c r="S27" s="650"/>
      <c r="T27" s="187"/>
      <c r="U27" s="187"/>
      <c r="V27" s="187"/>
      <c r="W27" s="187"/>
      <c r="X27" s="187"/>
      <c r="Y27" s="187"/>
      <c r="Z27" s="187"/>
      <c r="AA27" s="187"/>
      <c r="AB27" s="187"/>
      <c r="AC27" s="187"/>
      <c r="AD27" s="640" t="s">
        <v>432</v>
      </c>
      <c r="AE27" s="641"/>
      <c r="AF27" s="641"/>
      <c r="AG27" s="638">
        <f>IF(L27="","",AM27/2)</f>
        <v>0</v>
      </c>
      <c r="AH27" s="638"/>
      <c r="AI27" s="639"/>
      <c r="AJ27" s="640" t="s">
        <v>452</v>
      </c>
      <c r="AK27" s="641"/>
      <c r="AL27" s="641"/>
      <c r="AM27" s="642"/>
      <c r="AN27" s="642"/>
      <c r="AO27" s="642"/>
      <c r="AP27" s="643"/>
      <c r="AR27" s="137">
        <f>'事業報告(様式11)'!T11</f>
        <v>45867</v>
      </c>
    </row>
    <row r="28" spans="1:44" ht="19.5" customHeight="1">
      <c r="A28" s="478"/>
      <c r="B28" s="479"/>
      <c r="C28" s="469"/>
      <c r="D28" s="470"/>
      <c r="E28" s="582"/>
      <c r="F28" s="27"/>
      <c r="G28" s="128"/>
      <c r="H28" s="128"/>
      <c r="I28" s="128"/>
      <c r="J28" s="128"/>
      <c r="K28" s="129"/>
      <c r="L28" s="630"/>
      <c r="M28" s="631"/>
      <c r="N28" s="529" t="str">
        <f>IF(L28="","",N27)</f>
        <v/>
      </c>
      <c r="O28" s="574"/>
      <c r="P28" s="632"/>
      <c r="Q28" s="560"/>
      <c r="R28" s="529" t="str">
        <f>IF(L28="","",R27)</f>
        <v/>
      </c>
      <c r="S28" s="574"/>
      <c r="T28" s="188"/>
      <c r="U28" s="188"/>
      <c r="V28" s="188"/>
      <c r="W28" s="188"/>
      <c r="X28" s="188"/>
      <c r="Y28" s="188"/>
      <c r="Z28" s="188"/>
      <c r="AA28" s="188"/>
      <c r="AB28" s="188"/>
      <c r="AC28" s="189"/>
      <c r="AD28" s="559" t="str">
        <f>IF(L28="","",AD27)</f>
        <v/>
      </c>
      <c r="AE28" s="633"/>
      <c r="AF28" s="633"/>
      <c r="AG28" s="634" t="str">
        <f>IF(L28="","",AM28/2)</f>
        <v/>
      </c>
      <c r="AH28" s="634"/>
      <c r="AI28" s="635"/>
      <c r="AJ28" s="559" t="str">
        <f>IF(L28="","",AJ27)</f>
        <v/>
      </c>
      <c r="AK28" s="633"/>
      <c r="AL28" s="633"/>
      <c r="AM28" s="636"/>
      <c r="AN28" s="636"/>
      <c r="AO28" s="636"/>
      <c r="AP28" s="637"/>
    </row>
    <row r="29" spans="1:44" ht="19.5" customHeight="1">
      <c r="A29" s="478"/>
      <c r="B29" s="479"/>
      <c r="C29" s="469"/>
      <c r="D29" s="470"/>
      <c r="E29" s="582"/>
      <c r="F29" s="27"/>
      <c r="G29" s="28"/>
      <c r="H29" s="28"/>
      <c r="I29" s="28"/>
      <c r="J29" s="28"/>
      <c r="K29" s="29"/>
      <c r="L29" s="630"/>
      <c r="M29" s="631"/>
      <c r="N29" s="529" t="str">
        <f>IF(L29="","",N28)</f>
        <v/>
      </c>
      <c r="O29" s="574"/>
      <c r="P29" s="632"/>
      <c r="Q29" s="560"/>
      <c r="R29" s="529" t="str">
        <f>IF(L29="","",R28)</f>
        <v/>
      </c>
      <c r="S29" s="574"/>
      <c r="T29" s="188"/>
      <c r="U29" s="188"/>
      <c r="V29" s="188"/>
      <c r="W29" s="188"/>
      <c r="X29" s="188"/>
      <c r="Y29" s="188"/>
      <c r="Z29" s="188"/>
      <c r="AA29" s="188"/>
      <c r="AB29" s="188"/>
      <c r="AC29" s="189"/>
      <c r="AD29" s="559" t="str">
        <f>IF(L29="","",AD28)</f>
        <v/>
      </c>
      <c r="AE29" s="633"/>
      <c r="AF29" s="633"/>
      <c r="AG29" s="634" t="str">
        <f>IF(L29="","",AM29/2)</f>
        <v/>
      </c>
      <c r="AH29" s="634"/>
      <c r="AI29" s="635"/>
      <c r="AJ29" s="559" t="str">
        <f>IF(L29="","",AJ28)</f>
        <v/>
      </c>
      <c r="AK29" s="633"/>
      <c r="AL29" s="633"/>
      <c r="AM29" s="636"/>
      <c r="AN29" s="636"/>
      <c r="AO29" s="636"/>
      <c r="AP29" s="637"/>
    </row>
    <row r="30" spans="1:44" ht="19.5" customHeight="1">
      <c r="A30" s="478"/>
      <c r="B30" s="479"/>
      <c r="C30" s="469"/>
      <c r="D30" s="470"/>
      <c r="E30" s="582"/>
      <c r="F30" s="27"/>
      <c r="G30" s="28"/>
      <c r="H30" s="28"/>
      <c r="I30" s="28"/>
      <c r="J30" s="28"/>
      <c r="K30" s="29"/>
      <c r="L30" s="630"/>
      <c r="M30" s="631"/>
      <c r="N30" s="529" t="str">
        <f>IF(L30="","",N29)</f>
        <v/>
      </c>
      <c r="O30" s="574"/>
      <c r="P30" s="632"/>
      <c r="Q30" s="560"/>
      <c r="R30" s="529" t="str">
        <f>IF(L30="","",R29)</f>
        <v/>
      </c>
      <c r="S30" s="574"/>
      <c r="T30" s="188"/>
      <c r="U30" s="188"/>
      <c r="V30" s="188"/>
      <c r="W30" s="188"/>
      <c r="X30" s="188"/>
      <c r="Y30" s="188"/>
      <c r="Z30" s="188"/>
      <c r="AA30" s="188"/>
      <c r="AB30" s="188"/>
      <c r="AC30" s="189"/>
      <c r="AD30" s="559" t="str">
        <f>IF(L30="","",AD29)</f>
        <v/>
      </c>
      <c r="AE30" s="633"/>
      <c r="AF30" s="633"/>
      <c r="AG30" s="634" t="str">
        <f>IF(L30="","",AM30/2)</f>
        <v/>
      </c>
      <c r="AH30" s="634"/>
      <c r="AI30" s="635"/>
      <c r="AJ30" s="559" t="str">
        <f>IF(L30="","",AJ29)</f>
        <v/>
      </c>
      <c r="AK30" s="633"/>
      <c r="AL30" s="633"/>
      <c r="AM30" s="636"/>
      <c r="AN30" s="636"/>
      <c r="AO30" s="636"/>
      <c r="AP30" s="637"/>
    </row>
    <row r="31" spans="1:44" ht="19.5" customHeight="1">
      <c r="A31" s="478"/>
      <c r="B31" s="479"/>
      <c r="C31" s="469"/>
      <c r="D31" s="470"/>
      <c r="E31" s="582"/>
      <c r="F31" s="27"/>
      <c r="G31" s="131"/>
      <c r="H31" s="131"/>
      <c r="I31" s="131"/>
      <c r="J31" s="131"/>
      <c r="K31" s="132"/>
      <c r="L31" s="628"/>
      <c r="M31" s="629"/>
      <c r="N31" s="565" t="str">
        <f>IF(L31="","",N30)</f>
        <v/>
      </c>
      <c r="O31" s="619"/>
      <c r="P31" s="620"/>
      <c r="Q31" s="570"/>
      <c r="R31" s="565" t="str">
        <f>IF(L31="","",R30)</f>
        <v/>
      </c>
      <c r="S31" s="619"/>
      <c r="T31" s="190"/>
      <c r="U31" s="190"/>
      <c r="V31" s="190"/>
      <c r="W31" s="190"/>
      <c r="X31" s="190"/>
      <c r="Y31" s="190"/>
      <c r="Z31" s="190"/>
      <c r="AA31" s="190"/>
      <c r="AB31" s="190"/>
      <c r="AC31" s="190"/>
      <c r="AD31" s="569" t="str">
        <f>IF(L31="","",AD30)</f>
        <v/>
      </c>
      <c r="AE31" s="621"/>
      <c r="AF31" s="621"/>
      <c r="AG31" s="622" t="str">
        <f>IF(L31="","",AM31/2)</f>
        <v/>
      </c>
      <c r="AH31" s="622"/>
      <c r="AI31" s="623"/>
      <c r="AJ31" s="569" t="str">
        <f>IF(L31="","",AJ30)</f>
        <v/>
      </c>
      <c r="AK31" s="621"/>
      <c r="AL31" s="621"/>
      <c r="AM31" s="624"/>
      <c r="AN31" s="624"/>
      <c r="AO31" s="624"/>
      <c r="AP31" s="625"/>
    </row>
    <row r="32" spans="1:44" ht="19.5" customHeight="1" thickBot="1">
      <c r="A32" s="315"/>
      <c r="B32" s="480"/>
      <c r="C32" s="448"/>
      <c r="D32" s="316"/>
      <c r="E32" s="312"/>
      <c r="F32" s="39"/>
      <c r="G32" s="133"/>
      <c r="H32" s="133"/>
      <c r="I32" s="133"/>
      <c r="J32" s="133"/>
      <c r="K32" s="134"/>
      <c r="L32" s="576" t="s">
        <v>435</v>
      </c>
      <c r="M32" s="577"/>
      <c r="N32" s="577"/>
      <c r="O32" s="577"/>
      <c r="P32" s="577"/>
      <c r="Q32" s="577"/>
      <c r="R32" s="577"/>
      <c r="S32" s="577"/>
      <c r="T32" s="577"/>
      <c r="U32" s="577"/>
      <c r="V32" s="577"/>
      <c r="W32" s="577"/>
      <c r="X32" s="577"/>
      <c r="Y32" s="577"/>
      <c r="Z32" s="577"/>
      <c r="AA32" s="577"/>
      <c r="AB32" s="577"/>
      <c r="AC32" s="577"/>
      <c r="AD32" s="577"/>
      <c r="AE32" s="583">
        <f>SUM(AM27:AM31)</f>
        <v>0</v>
      </c>
      <c r="AF32" s="583"/>
      <c r="AG32" s="583"/>
      <c r="AH32" s="583"/>
      <c r="AI32" s="583"/>
      <c r="AJ32" s="583"/>
      <c r="AK32" s="583"/>
      <c r="AL32" s="583"/>
      <c r="AM32" s="583"/>
      <c r="AN32" s="583"/>
      <c r="AO32" s="626" t="s">
        <v>49</v>
      </c>
      <c r="AP32" s="627"/>
    </row>
    <row r="33" spans="1:81" ht="18" customHeight="1" thickBot="1">
      <c r="A33" s="231" t="s">
        <v>41</v>
      </c>
      <c r="B33" s="232"/>
      <c r="C33" s="232"/>
      <c r="D33" s="232"/>
      <c r="E33" s="232"/>
      <c r="F33" s="39" t="s">
        <v>54</v>
      </c>
      <c r="G33" s="523">
        <f>G25</f>
        <v>0</v>
      </c>
      <c r="H33" s="523"/>
      <c r="I33" s="523"/>
      <c r="J33" s="523"/>
      <c r="K33" s="524"/>
      <c r="L33" s="616"/>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8"/>
    </row>
    <row r="34" spans="1:81" ht="7.5" customHeight="1" thickBot="1">
      <c r="A34" s="10"/>
      <c r="B34" s="10"/>
      <c r="C34" s="10"/>
      <c r="D34" s="10"/>
      <c r="E34" s="10"/>
      <c r="F34" s="30"/>
      <c r="G34" s="136"/>
      <c r="H34" s="136"/>
      <c r="I34" s="136"/>
      <c r="J34" s="136"/>
      <c r="K34" s="136"/>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26"/>
      <c r="AM34" s="22"/>
      <c r="AN34" s="22"/>
    </row>
    <row r="35" spans="1:81" ht="18" customHeight="1" thickBot="1">
      <c r="A35" s="525" t="s">
        <v>55</v>
      </c>
      <c r="B35" s="526"/>
      <c r="C35" s="526"/>
      <c r="D35" s="526"/>
      <c r="E35" s="527"/>
      <c r="F35" s="19" t="s">
        <v>56</v>
      </c>
      <c r="G35" s="523">
        <f>ROUNDDOWN(AE32/3,-1)</f>
        <v>0</v>
      </c>
      <c r="H35" s="523"/>
      <c r="I35" s="523"/>
      <c r="J35" s="523"/>
      <c r="K35" s="524"/>
      <c r="L35" s="616" t="s">
        <v>436</v>
      </c>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17"/>
      <c r="AJ35" s="617"/>
      <c r="AK35" s="617"/>
      <c r="AL35" s="617"/>
      <c r="AM35" s="617"/>
      <c r="AN35" s="617"/>
      <c r="AO35" s="617"/>
      <c r="AP35" s="618"/>
    </row>
    <row r="36" spans="1:81" ht="7.5" customHeight="1">
      <c r="A36" s="10"/>
      <c r="B36" s="10"/>
      <c r="C36" s="10"/>
      <c r="D36" s="10"/>
      <c r="E36" s="10"/>
      <c r="F36" s="9"/>
      <c r="G36" s="9"/>
      <c r="H36" s="9"/>
      <c r="I36" s="9"/>
      <c r="J36" s="9"/>
      <c r="K36" s="9"/>
      <c r="L36" s="9"/>
      <c r="M36" s="9"/>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81" ht="15" customHeight="1">
      <c r="A37" s="8" t="s">
        <v>58</v>
      </c>
    </row>
    <row r="38" spans="1:81" ht="15" customHeight="1">
      <c r="A38" s="9" t="s">
        <v>78</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81" ht="15" customHeight="1">
      <c r="A39" s="9" t="s">
        <v>79</v>
      </c>
    </row>
    <row r="40" spans="1:81" ht="15" customHeight="1">
      <c r="A40" s="8" t="s">
        <v>80</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81" ht="18" customHeight="1">
      <c r="A41" s="8" t="s">
        <v>59</v>
      </c>
    </row>
    <row r="42" spans="1:81" ht="15" customHeight="1">
      <c r="A42" s="8" t="s">
        <v>60</v>
      </c>
      <c r="B42" s="10"/>
      <c r="D42" s="10" t="s">
        <v>61</v>
      </c>
      <c r="E42" s="8" t="s">
        <v>82</v>
      </c>
    </row>
    <row r="43" spans="1:81" ht="15" customHeight="1">
      <c r="A43" s="8" t="s">
        <v>62</v>
      </c>
    </row>
    <row r="44" spans="1:81" ht="15" customHeight="1">
      <c r="A44" s="8" t="s">
        <v>63</v>
      </c>
      <c r="B44" s="10" t="s">
        <v>61</v>
      </c>
      <c r="C44" s="499" t="s">
        <v>437</v>
      </c>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row>
    <row r="45" spans="1:81" ht="15" customHeight="1">
      <c r="B45" s="10"/>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499"/>
      <c r="AK45" s="499"/>
      <c r="AL45" s="499"/>
      <c r="AM45" s="499"/>
      <c r="AN45" s="499"/>
    </row>
    <row r="46" spans="1:81" ht="23.25" customHeight="1">
      <c r="B46" s="10"/>
      <c r="C46" s="499"/>
      <c r="D46" s="499"/>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c r="AK46" s="499"/>
      <c r="AL46" s="499"/>
      <c r="AM46" s="499"/>
      <c r="AN46" s="499"/>
    </row>
    <row r="47" spans="1:81" ht="15" customHeight="1">
      <c r="A47" s="8" t="s">
        <v>56</v>
      </c>
      <c r="B47" s="10" t="s">
        <v>61</v>
      </c>
      <c r="C47" s="8" t="s">
        <v>426</v>
      </c>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row>
    <row r="48" spans="1:81" ht="18" customHeight="1">
      <c r="A48" s="8" t="s">
        <v>64</v>
      </c>
      <c r="B48" s="46"/>
    </row>
    <row r="49" spans="1:1">
      <c r="A49" s="8" t="s">
        <v>533</v>
      </c>
    </row>
  </sheetData>
  <sheetProtection algorithmName="SHA-512" hashValue="9uumWpeVAFAMcIItpVcjt975DiRSh5wlb+Ii0JOJbXa7ZPNaLO5tgEcyGw8w5jdKRLdK4R9HEQzfWhv/P4V0DQ==" saltValue="OTS+eKBtxFKJyYHoz2jrZg==" spinCount="100000" sheet="1" formatCells="0"/>
  <mergeCells count="160">
    <mergeCell ref="AK26:AP26"/>
    <mergeCell ref="AK19:AP19"/>
    <mergeCell ref="AK20:AP20"/>
    <mergeCell ref="AK21:AP21"/>
    <mergeCell ref="AK22:AP22"/>
    <mergeCell ref="AK23:AP23"/>
    <mergeCell ref="AK24:AP24"/>
    <mergeCell ref="X26:AD26"/>
    <mergeCell ref="AE19:AJ19"/>
    <mergeCell ref="AE20:AJ20"/>
    <mergeCell ref="AE21:AJ21"/>
    <mergeCell ref="AE22:AJ22"/>
    <mergeCell ref="AE23:AJ23"/>
    <mergeCell ref="AE24:AJ24"/>
    <mergeCell ref="AE25:AJ25"/>
    <mergeCell ref="AE26:AJ26"/>
    <mergeCell ref="A1:D1"/>
    <mergeCell ref="E1:F1"/>
    <mergeCell ref="B2:D2"/>
    <mergeCell ref="E2:F2"/>
    <mergeCell ref="B4:Q7"/>
    <mergeCell ref="W4:Z4"/>
    <mergeCell ref="AM6:AN6"/>
    <mergeCell ref="AA4:AN4"/>
    <mergeCell ref="W5:Z5"/>
    <mergeCell ref="AH1:AP1"/>
    <mergeCell ref="A11:E11"/>
    <mergeCell ref="G11:K11"/>
    <mergeCell ref="L11:AP11"/>
    <mergeCell ref="A12:E12"/>
    <mergeCell ref="G12:K12"/>
    <mergeCell ref="L12:AP12"/>
    <mergeCell ref="A9:E9"/>
    <mergeCell ref="F9:K9"/>
    <mergeCell ref="L9:AP9"/>
    <mergeCell ref="A10:E10"/>
    <mergeCell ref="G10:K10"/>
    <mergeCell ref="L10:AP10"/>
    <mergeCell ref="A13:E13"/>
    <mergeCell ref="G13:K13"/>
    <mergeCell ref="L13:AP13"/>
    <mergeCell ref="A18:B32"/>
    <mergeCell ref="C18:E32"/>
    <mergeCell ref="L18:L26"/>
    <mergeCell ref="A14:E14"/>
    <mergeCell ref="G14:K14"/>
    <mergeCell ref="L14:AP14"/>
    <mergeCell ref="A17:E17"/>
    <mergeCell ref="P26:Q26"/>
    <mergeCell ref="T25:U25"/>
    <mergeCell ref="T26:U26"/>
    <mergeCell ref="P20:Q20"/>
    <mergeCell ref="T19:U19"/>
    <mergeCell ref="T20:U20"/>
    <mergeCell ref="T21:U21"/>
    <mergeCell ref="T22:U22"/>
    <mergeCell ref="T23:U23"/>
    <mergeCell ref="T24:U24"/>
    <mergeCell ref="P21:Q21"/>
    <mergeCell ref="X19:AD19"/>
    <mergeCell ref="X20:AD20"/>
    <mergeCell ref="X21:AD21"/>
    <mergeCell ref="R22:S22"/>
    <mergeCell ref="R23:S23"/>
    <mergeCell ref="M24:N24"/>
    <mergeCell ref="M25:N25"/>
    <mergeCell ref="P22:Q22"/>
    <mergeCell ref="P23:Q23"/>
    <mergeCell ref="P24:Q24"/>
    <mergeCell ref="P25:Q25"/>
    <mergeCell ref="F17:K17"/>
    <mergeCell ref="L17:AP17"/>
    <mergeCell ref="R21:S21"/>
    <mergeCell ref="R20:S20"/>
    <mergeCell ref="V20:W20"/>
    <mergeCell ref="V21:W21"/>
    <mergeCell ref="R19:S19"/>
    <mergeCell ref="V19:W19"/>
    <mergeCell ref="AK18:AP18"/>
    <mergeCell ref="P19:Q19"/>
    <mergeCell ref="X22:AD22"/>
    <mergeCell ref="X23:AD23"/>
    <mergeCell ref="X24:AD24"/>
    <mergeCell ref="X25:AD25"/>
    <mergeCell ref="AK25:AP25"/>
    <mergeCell ref="V22:W22"/>
    <mergeCell ref="M26:N26"/>
    <mergeCell ref="M23:N23"/>
    <mergeCell ref="L27:M27"/>
    <mergeCell ref="N27:O27"/>
    <mergeCell ref="P27:Q27"/>
    <mergeCell ref="R27:S27"/>
    <mergeCell ref="R26:S26"/>
    <mergeCell ref="R24:S24"/>
    <mergeCell ref="G25:K25"/>
    <mergeCell ref="R25:S25"/>
    <mergeCell ref="AJ28:AL28"/>
    <mergeCell ref="AM28:AP28"/>
    <mergeCell ref="L29:M29"/>
    <mergeCell ref="N29:O29"/>
    <mergeCell ref="P29:Q29"/>
    <mergeCell ref="R29:S29"/>
    <mergeCell ref="AG29:AI29"/>
    <mergeCell ref="AJ29:AL29"/>
    <mergeCell ref="AG27:AI27"/>
    <mergeCell ref="AJ27:AL27"/>
    <mergeCell ref="AM27:AP27"/>
    <mergeCell ref="AG28:AI28"/>
    <mergeCell ref="AM29:AP29"/>
    <mergeCell ref="AD28:AF28"/>
    <mergeCell ref="AD29:AF29"/>
    <mergeCell ref="AD27:AF27"/>
    <mergeCell ref="L28:M28"/>
    <mergeCell ref="N28:O28"/>
    <mergeCell ref="P28:Q28"/>
    <mergeCell ref="R28:S28"/>
    <mergeCell ref="AE32:AN32"/>
    <mergeCell ref="AO32:AP32"/>
    <mergeCell ref="L31:M31"/>
    <mergeCell ref="L30:M30"/>
    <mergeCell ref="N30:O30"/>
    <mergeCell ref="P30:Q30"/>
    <mergeCell ref="R30:S30"/>
    <mergeCell ref="AD30:AF30"/>
    <mergeCell ref="AG30:AI30"/>
    <mergeCell ref="AJ30:AL30"/>
    <mergeCell ref="AM30:AP30"/>
    <mergeCell ref="AR4:BO9"/>
    <mergeCell ref="V25:W25"/>
    <mergeCell ref="V26:W26"/>
    <mergeCell ref="O18:W18"/>
    <mergeCell ref="C44:AN46"/>
    <mergeCell ref="M18:N18"/>
    <mergeCell ref="M19:N19"/>
    <mergeCell ref="M20:N20"/>
    <mergeCell ref="M21:N21"/>
    <mergeCell ref="M22:N22"/>
    <mergeCell ref="A33:E33"/>
    <mergeCell ref="G33:K33"/>
    <mergeCell ref="L33:AP33"/>
    <mergeCell ref="N31:O31"/>
    <mergeCell ref="P31:Q31"/>
    <mergeCell ref="R31:S31"/>
    <mergeCell ref="AD31:AF31"/>
    <mergeCell ref="A35:E35"/>
    <mergeCell ref="G35:K35"/>
    <mergeCell ref="L35:AP35"/>
    <mergeCell ref="AG31:AI31"/>
    <mergeCell ref="AJ31:AL31"/>
    <mergeCell ref="AM31:AP31"/>
    <mergeCell ref="L32:AD32"/>
    <mergeCell ref="V23:W23"/>
    <mergeCell ref="V24:W24"/>
    <mergeCell ref="X18:AD18"/>
    <mergeCell ref="AE18:AJ18"/>
    <mergeCell ref="W6:Z6"/>
    <mergeCell ref="AA6:AL6"/>
    <mergeCell ref="W7:Z7"/>
    <mergeCell ref="AA7:AN7"/>
    <mergeCell ref="AA5:AN5"/>
  </mergeCells>
  <phoneticPr fontId="19"/>
  <dataValidations count="1">
    <dataValidation type="list" allowBlank="1" showInputMessage="1" showErrorMessage="1" sqref="T27:AC31" xr:uid="{00000000-0002-0000-0700-000000000000}">
      <formula1>$AR$19:$AR$26</formula1>
    </dataValidation>
  </dataValidations>
  <pageMargins left="0.70866141732283472" right="0.51181102362204722" top="0.74803149606299213" bottom="0.55118110236220474" header="0.31496062992125984" footer="0.31496062992125984"/>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まず第一に！</vt:lpstr>
      <vt:lpstr>記入上の留意点(必読)</vt:lpstr>
      <vt:lpstr>鑑(様式10)</vt:lpstr>
      <vt:lpstr>事業報告(様式11)</vt:lpstr>
      <vt:lpstr>結果別紙(様式11-1)</vt:lpstr>
      <vt:lpstr>収支(様式12)</vt:lpstr>
      <vt:lpstr>収支(様式12 (日帰用))</vt:lpstr>
      <vt:lpstr>収支(様式12 (ﾙｰﾌﾟ日帰用))</vt:lpstr>
      <vt:lpstr>'鑑(様式10)'!Print_Area</vt:lpstr>
      <vt:lpstr>'結果別紙(様式11-1)'!Print_Area</vt:lpstr>
      <vt:lpstr>'事業報告(様式11)'!Print_Area</vt:lpstr>
      <vt:lpstr>'収支(様式12 (ﾙｰﾌﾟ日帰用))'!Print_Area</vt:lpstr>
      <vt:lpstr>'収支(様式12 (日帰用))'!Print_Area</vt:lpstr>
      <vt:lpstr>'収支(様式12)'!Print_Area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User2403</cp:lastModifiedBy>
  <cp:lastPrinted>2021-12-03T02:02:04Z</cp:lastPrinted>
  <dcterms:created xsi:type="dcterms:W3CDTF">2011-05-16T06:51:21Z</dcterms:created>
  <dcterms:modified xsi:type="dcterms:W3CDTF">2026-04-30T05:37:31Z</dcterms:modified>
</cp:coreProperties>
</file>